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NUMERIQUE\NEWSLETTER\AOUT 2023\"/>
    </mc:Choice>
  </mc:AlternateContent>
  <bookViews>
    <workbookView xWindow="0" yWindow="0" windowWidth="23040" windowHeight="9195" tabRatio="500" activeTab="4"/>
  </bookViews>
  <sheets>
    <sheet name="Report stocks 2022" sheetId="1" r:id="rId1"/>
    <sheet name="Stocks 2023" sheetId="2" r:id="rId2"/>
    <sheet name="Achats 2023" sheetId="3" r:id="rId3"/>
    <sheet name="Consommations" sheetId="4" r:id="rId4"/>
    <sheet name="Synthèse" sheetId="5" r:id="rId5"/>
    <sheet name="références et tables de densité" sheetId="7" r:id="rId6"/>
  </sheets>
  <definedNames>
    <definedName name="_xlnm.Print_Area" localSheetId="4">Synthèse!$A$1:$J$38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3" i="7" l="1"/>
  <c r="F40" i="7" s="1"/>
  <c r="G32" i="7"/>
  <c r="F28" i="7"/>
  <c r="F24" i="7"/>
  <c r="F19" i="7"/>
  <c r="F15" i="7"/>
  <c r="C35" i="5"/>
  <c r="E33" i="5"/>
  <c r="F59" i="4"/>
  <c r="K59" i="4" s="1"/>
  <c r="F57" i="4"/>
  <c r="K57" i="4" s="1"/>
  <c r="F48" i="4"/>
  <c r="K48" i="4" s="1"/>
  <c r="F46" i="4"/>
  <c r="K46" i="4" s="1"/>
  <c r="F44" i="4"/>
  <c r="K44" i="4" s="1"/>
  <c r="F42" i="4"/>
  <c r="K42" i="4" s="1"/>
  <c r="F40" i="4"/>
  <c r="K40" i="4" s="1"/>
  <c r="F38" i="4"/>
  <c r="K38" i="4" s="1"/>
  <c r="F37" i="4"/>
  <c r="K37" i="4" s="1"/>
  <c r="F36" i="4"/>
  <c r="K36" i="4" s="1"/>
  <c r="F34" i="4"/>
  <c r="K34" i="4" s="1"/>
  <c r="F28" i="4"/>
  <c r="K26" i="4"/>
  <c r="F26" i="4"/>
  <c r="K24" i="4"/>
  <c r="F24" i="4"/>
  <c r="F23" i="4"/>
  <c r="K23" i="4" s="1"/>
  <c r="F22" i="4"/>
  <c r="K22" i="4" s="1"/>
  <c r="K20" i="4"/>
  <c r="F20" i="4"/>
  <c r="J66" i="3"/>
  <c r="I68" i="3" s="1"/>
  <c r="J64" i="3"/>
  <c r="J62" i="3"/>
  <c r="J60" i="3"/>
  <c r="J58" i="3"/>
  <c r="E35" i="5" s="1"/>
  <c r="H51" i="3"/>
  <c r="H48" i="3"/>
  <c r="H37" i="3"/>
  <c r="H34" i="3"/>
  <c r="H29" i="3"/>
  <c r="H27" i="3"/>
  <c r="H22" i="3"/>
  <c r="H20" i="3"/>
  <c r="F8" i="3"/>
  <c r="H51" i="2"/>
  <c r="I48" i="2"/>
  <c r="H48" i="2"/>
  <c r="H37" i="2"/>
  <c r="H34" i="2"/>
  <c r="H29" i="2"/>
  <c r="H27" i="2"/>
  <c r="I27" i="2" s="1"/>
  <c r="H22" i="2"/>
  <c r="I22" i="2" s="1"/>
  <c r="H20" i="2"/>
  <c r="I20" i="2" s="1"/>
  <c r="F8" i="2"/>
  <c r="H49" i="1"/>
  <c r="H46" i="1"/>
  <c r="H36" i="1"/>
  <c r="H33" i="1"/>
  <c r="H29" i="1"/>
  <c r="H27" i="1"/>
  <c r="H22" i="1"/>
  <c r="H20" i="1"/>
  <c r="K61" i="4" l="1"/>
  <c r="H42" i="3"/>
  <c r="H53" i="3" s="1"/>
  <c r="H41" i="1"/>
  <c r="H51" i="1" s="1"/>
  <c r="F14" i="5" s="1"/>
  <c r="H42" i="2"/>
  <c r="H53" i="2" s="1"/>
  <c r="F16" i="5" s="1"/>
  <c r="K28" i="4"/>
  <c r="F50" i="4"/>
  <c r="E37" i="5"/>
  <c r="I34" i="2"/>
  <c r="K50" i="4"/>
  <c r="E9" i="5"/>
  <c r="F61" i="4"/>
  <c r="F35" i="7"/>
  <c r="C33" i="5" l="1"/>
  <c r="F18" i="5"/>
  <c r="K63" i="4"/>
  <c r="F21" i="5" s="1"/>
  <c r="F26" i="5" l="1"/>
  <c r="F24" i="5"/>
  <c r="F28" i="5"/>
  <c r="F58" i="2"/>
</calcChain>
</file>

<file path=xl/sharedStrings.xml><?xml version="1.0" encoding="utf-8"?>
<sst xmlns="http://schemas.openxmlformats.org/spreadsheetml/2006/main" count="394" uniqueCount="153">
  <si>
    <t>Nom de l' éleveur</t>
  </si>
  <si>
    <t>Département</t>
  </si>
  <si>
    <t>Commune</t>
  </si>
  <si>
    <t>Date du bilan</t>
  </si>
  <si>
    <t>A saisir</t>
  </si>
  <si>
    <t>Ensilages</t>
  </si>
  <si>
    <t>Volumes des silos (m3)</t>
  </si>
  <si>
    <t>densité(kgMS/m3)</t>
  </si>
  <si>
    <t>total MS</t>
  </si>
  <si>
    <t>(en tonnes)</t>
  </si>
  <si>
    <t>Ensilage maïs</t>
  </si>
  <si>
    <t>x</t>
  </si>
  <si>
    <t xml:space="preserve"> =</t>
  </si>
  <si>
    <t xml:space="preserve">Ensilage d' herbe </t>
  </si>
  <si>
    <t>Enrubannage</t>
  </si>
  <si>
    <t xml:space="preserve">Nombre de balles </t>
  </si>
  <si>
    <t>poids moyen des balles(kgMS)</t>
  </si>
  <si>
    <t>Balles rondes</t>
  </si>
  <si>
    <t>Balles cubiques</t>
  </si>
  <si>
    <t>Foin</t>
  </si>
  <si>
    <t>poids moyen des balles(kg brut)</t>
  </si>
  <si>
    <t>x85% =</t>
  </si>
  <si>
    <t>Nombre de bottes</t>
  </si>
  <si>
    <t>Bottes haute densité</t>
  </si>
  <si>
    <t>TOTAL STOCKS ( en matière sèche)</t>
  </si>
  <si>
    <t>(hors paille alimentaire)</t>
  </si>
  <si>
    <t>Paille alimentaire</t>
  </si>
  <si>
    <t>x90% =</t>
  </si>
  <si>
    <t>(paille alimentaire incluse)</t>
  </si>
  <si>
    <t>rdt/ha (t MS)</t>
  </si>
  <si>
    <t>ha</t>
  </si>
  <si>
    <r>
      <rPr>
        <b/>
        <i/>
        <sz val="8"/>
        <rFont val="Arial"/>
        <family val="2"/>
        <charset val="1"/>
      </rPr>
      <t>poids moyen des balles(</t>
    </r>
    <r>
      <rPr>
        <b/>
        <i/>
        <sz val="8"/>
        <color rgb="FFFF0000"/>
        <rFont val="Arial"/>
        <family val="2"/>
        <charset val="1"/>
      </rPr>
      <t>kgMS</t>
    </r>
    <r>
      <rPr>
        <b/>
        <i/>
        <sz val="8"/>
        <rFont val="Arial"/>
        <family val="2"/>
        <charset val="1"/>
      </rPr>
      <t>)</t>
    </r>
  </si>
  <si>
    <t xml:space="preserve">Paille alimentaire </t>
  </si>
  <si>
    <t>Coût total</t>
  </si>
  <si>
    <t xml:space="preserve">Autres aliments </t>
  </si>
  <si>
    <t xml:space="preserve">Tonnage </t>
  </si>
  <si>
    <t>Prix/t</t>
  </si>
  <si>
    <t>Céréales</t>
  </si>
  <si>
    <t>=</t>
  </si>
  <si>
    <t>Autre (précisez…)</t>
  </si>
  <si>
    <t>TOTAL ACHATS ( en €)</t>
  </si>
  <si>
    <t>département</t>
  </si>
  <si>
    <t>commune</t>
  </si>
  <si>
    <t>Kg MS / j / UGB (12kg par défaut)</t>
  </si>
  <si>
    <t>TROUPEAU LAITIER</t>
  </si>
  <si>
    <t>Consommations</t>
  </si>
  <si>
    <t>T MS</t>
  </si>
  <si>
    <t>Nbre</t>
  </si>
  <si>
    <t>Coeff UGB</t>
  </si>
  <si>
    <t>UGB</t>
  </si>
  <si>
    <t>Durée (j)</t>
  </si>
  <si>
    <t>Vaches laitières</t>
  </si>
  <si>
    <t>T de MS</t>
  </si>
  <si>
    <t>Génisses&lt;1 an</t>
  </si>
  <si>
    <t>Génisses 1 à 2 ans</t>
  </si>
  <si>
    <t>Génisses&gt; 2ans</t>
  </si>
  <si>
    <t>Taurillons laitiers ou croisés</t>
  </si>
  <si>
    <t>TOTAL UGB</t>
  </si>
  <si>
    <t>Total</t>
  </si>
  <si>
    <t>TROUPEAU ALLAITANT</t>
  </si>
  <si>
    <t>Pensez à rajouter les achats d'animaux</t>
  </si>
  <si>
    <t>Vaches allaitantes</t>
  </si>
  <si>
    <t>Mâles 1 à 2 ans</t>
  </si>
  <si>
    <t>Taurillons viande</t>
  </si>
  <si>
    <t>Autres</t>
  </si>
  <si>
    <t>AUTRES ANIMAUX HERBIVORES</t>
  </si>
  <si>
    <t>Brebis</t>
  </si>
  <si>
    <t>Chèvres</t>
  </si>
  <si>
    <t>Total ensemble des troupeaux</t>
  </si>
  <si>
    <t>Date du bilan fourrager</t>
  </si>
  <si>
    <t>Nom du conseiller</t>
  </si>
  <si>
    <t>(1)</t>
  </si>
  <si>
    <t>t MS</t>
  </si>
  <si>
    <t>(2)</t>
  </si>
  <si>
    <t>(3)</t>
  </si>
  <si>
    <t>(dont paille alimentaire)</t>
  </si>
  <si>
    <t>(4)</t>
  </si>
  <si>
    <t>%</t>
  </si>
  <si>
    <t>Rappel Achat</t>
  </si>
  <si>
    <t xml:space="preserve">ACHATS </t>
  </si>
  <si>
    <t>Tonnage</t>
  </si>
  <si>
    <t>Montant</t>
  </si>
  <si>
    <t>Fourrages</t>
  </si>
  <si>
    <t>t</t>
  </si>
  <si>
    <t>CALCUL DES STOCKS</t>
  </si>
  <si>
    <t>Tables</t>
  </si>
  <si>
    <t xml:space="preserve">A saisir </t>
  </si>
  <si>
    <t>Ensilages d'herbe</t>
  </si>
  <si>
    <t>Pour l'ensilage d'herbe utiliser de préférence le calcul avec le type de brins (longueur de coupe)</t>
  </si>
  <si>
    <t xml:space="preserve">     Ensilage brins courts</t>
  </si>
  <si>
    <t>Hauteur moyenne (m)</t>
  </si>
  <si>
    <t>Teneur en Matière Sèche (%)</t>
  </si>
  <si>
    <t>Densité</t>
  </si>
  <si>
    <t xml:space="preserve">     Ensilage brins longs</t>
  </si>
  <si>
    <t>A défaut utiliser le calcul avec le type de silo</t>
  </si>
  <si>
    <t xml:space="preserve">     Silos couloir</t>
  </si>
  <si>
    <t xml:space="preserve">     Silos taupe</t>
  </si>
  <si>
    <t>Ensilages de maïs</t>
  </si>
  <si>
    <t>Valeurs estimées (en % de la MS)</t>
  </si>
  <si>
    <t xml:space="preserve">        Si vous la connaissez - </t>
  </si>
  <si>
    <t xml:space="preserve"> le taux d'amidon</t>
  </si>
  <si>
    <t>Saisissez le ici (par défaut:28%)</t>
  </si>
  <si>
    <t xml:space="preserve">      =&gt;</t>
  </si>
  <si>
    <t>% de grains</t>
  </si>
  <si>
    <t xml:space="preserve">                                     Ou  - </t>
  </si>
  <si>
    <t xml:space="preserve"> le % de grain dans la MS</t>
  </si>
  <si>
    <t>Saisissez le ici</t>
  </si>
  <si>
    <t>% amidon</t>
  </si>
  <si>
    <t xml:space="preserve"> * Pour les ensilages de sorgho plante entière utiliser les densités maïs majorées de 20%</t>
  </si>
  <si>
    <t>Balles enrubannage (1,2 x 1,2)</t>
  </si>
  <si>
    <t>Taux de MS(%)</t>
  </si>
  <si>
    <t>Poids brut (kg)</t>
  </si>
  <si>
    <t>Poids MS (kg)</t>
  </si>
  <si>
    <t xml:space="preserve"> * pour des bottes de 1,5 le poids augmente de 40 %</t>
  </si>
  <si>
    <t>Balles rondes de 1,2 m de haut</t>
  </si>
  <si>
    <t>Paille</t>
  </si>
  <si>
    <t>Diamètre (m)</t>
  </si>
  <si>
    <t>Poids / balle (kg brut)</t>
  </si>
  <si>
    <t>Poids / balle (kg)</t>
  </si>
  <si>
    <t>100 - 125</t>
  </si>
  <si>
    <t>70 - 100</t>
  </si>
  <si>
    <t>180 - 220</t>
  </si>
  <si>
    <t>100 - 130</t>
  </si>
  <si>
    <t>250 - 300</t>
  </si>
  <si>
    <t>160 - 210</t>
  </si>
  <si>
    <t>380-500</t>
  </si>
  <si>
    <t>250-320</t>
  </si>
  <si>
    <t>Balles haute densité</t>
  </si>
  <si>
    <t>dimensions (m)</t>
  </si>
  <si>
    <t>2,2 x 0, 8 x 0,9</t>
  </si>
  <si>
    <t>330 - 400</t>
  </si>
  <si>
    <t>270 - 340</t>
  </si>
  <si>
    <t>Bottes moyenne densité</t>
  </si>
  <si>
    <t>Par botte (kg)</t>
  </si>
  <si>
    <t xml:space="preserve"> 10 - 15</t>
  </si>
  <si>
    <t>pour 1 m3 (kg)</t>
  </si>
  <si>
    <t>Vrac</t>
  </si>
  <si>
    <t xml:space="preserve">80 - 100 </t>
  </si>
  <si>
    <t>CONSOMMATIONS DE FOURRAGES 2022-2023</t>
  </si>
  <si>
    <t>REPORT DE STOCKS 2022</t>
  </si>
  <si>
    <t>RECOLTES 2023</t>
  </si>
  <si>
    <t>ACHATS FOURRAGES 2023</t>
  </si>
  <si>
    <t>CONSOMMATIONS 2023-2024</t>
  </si>
  <si>
    <t>Cette feuille permet d'estimer la consommation de fourrages à date jusqu'à la mise à l'herbe 2024  pour les catégories pâturant et au 01/06/24 pour les autres animaux.</t>
  </si>
  <si>
    <t>Achats alimentaires 2023</t>
  </si>
  <si>
    <t xml:space="preserve"> STOCKS 2023</t>
  </si>
  <si>
    <t>Saisir dans cette page uniquement les stocks produits en 2022 et encore présents à date</t>
  </si>
  <si>
    <t>Saisir dans cette page les stocks produits en 2023 et présents à date</t>
  </si>
  <si>
    <t>Saisir dans cette page uniquement les achats réalisés en 2023</t>
  </si>
  <si>
    <t>SYNTHESE BILAN FOURRAGER 2023-2024</t>
  </si>
  <si>
    <t>Satisfaction des consommations par les récoltes 2023 (2)/(4)</t>
  </si>
  <si>
    <t>Satisfaction des consommations par les récoltes 2023 + report 2022 ((1)+(2))/(4)</t>
  </si>
  <si>
    <t>Satisfaction des consommations par les récoltes 2023 + report 2022 + achats 2023 ((1)+(2)+(3))/(4)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</si>
</sst>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&quot; €&quot;"/>
  </numFmts>
  <fonts count="37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2"/>
      <name val="Arial"/>
      <family val="2"/>
      <charset val="1"/>
    </font>
    <font>
      <b/>
      <u val="double"/>
      <sz val="12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2"/>
      <color rgb="FFFF0000"/>
      <name val="Calibri"/>
      <family val="2"/>
      <charset val="1"/>
    </font>
    <font>
      <sz val="14"/>
      <color rgb="FFFF0000"/>
      <name val="Calibri"/>
      <family val="2"/>
      <charset val="1"/>
    </font>
    <font>
      <b/>
      <u/>
      <sz val="12"/>
      <name val="Arial"/>
      <family val="2"/>
      <charset val="1"/>
    </font>
    <font>
      <b/>
      <i/>
      <sz val="8"/>
      <name val="Arial"/>
      <family val="2"/>
      <charset val="1"/>
    </font>
    <font>
      <sz val="14"/>
      <name val="Arial"/>
      <family val="2"/>
      <charset val="1"/>
    </font>
    <font>
      <b/>
      <sz val="12"/>
      <color rgb="FF000000"/>
      <name val="Calibri"/>
      <family val="2"/>
      <charset val="1"/>
    </font>
    <font>
      <b/>
      <i/>
      <sz val="8"/>
      <color rgb="FFFF0000"/>
      <name val="Arial"/>
      <family val="2"/>
      <charset val="1"/>
    </font>
    <font>
      <b/>
      <sz val="18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sz val="14"/>
      <name val="Arial"/>
      <family val="2"/>
      <charset val="1"/>
    </font>
    <font>
      <sz val="14"/>
      <color rgb="FF000000"/>
      <name val="Calibri"/>
      <family val="2"/>
      <charset val="1"/>
    </font>
    <font>
      <b/>
      <u val="double"/>
      <sz val="14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FF0000"/>
      <name val="Arial"/>
      <family val="2"/>
      <charset val="1"/>
    </font>
    <font>
      <sz val="8"/>
      <name val="Arial"/>
      <family val="2"/>
      <charset val="1"/>
    </font>
    <font>
      <sz val="10"/>
      <color rgb="FFFF0000"/>
      <name val="Arial"/>
      <family val="2"/>
      <charset val="1"/>
    </font>
    <font>
      <sz val="16"/>
      <name val="Arial"/>
      <family val="2"/>
      <charset val="1"/>
    </font>
    <font>
      <sz val="11"/>
      <color rgb="FFFF0000"/>
      <name val="Calibri"/>
      <family val="2"/>
      <charset val="1"/>
    </font>
    <font>
      <sz val="10"/>
      <color rgb="FFFFCC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20"/>
      <color rgb="FF000000"/>
      <name val="Calibri"/>
      <family val="2"/>
      <charset val="1"/>
    </font>
    <font>
      <b/>
      <sz val="20"/>
      <name val="Arial"/>
      <family val="2"/>
      <charset val="1"/>
    </font>
    <font>
      <sz val="20"/>
      <name val="Calibri"/>
      <family val="2"/>
      <charset val="1"/>
    </font>
    <font>
      <sz val="16"/>
      <color rgb="FF000000"/>
      <name val="Calibri"/>
      <family val="2"/>
      <charset val="1"/>
    </font>
    <font>
      <sz val="20"/>
      <name val="Arial"/>
      <family val="2"/>
      <charset val="1"/>
    </font>
    <font>
      <sz val="16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20"/>
      <name val="Calibri"/>
      <family val="2"/>
      <charset val="1"/>
    </font>
    <font>
      <sz val="8"/>
      <color rgb="FFFF0000"/>
      <name val="Arial"/>
      <family val="2"/>
      <charset val="1"/>
    </font>
    <font>
      <sz val="8"/>
      <color rgb="FFFFFFFF"/>
      <name val="Arial"/>
      <family val="2"/>
      <charset val="1"/>
    </font>
    <font>
      <b/>
      <sz val="8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3FFFF"/>
      </patternFill>
    </fill>
    <fill>
      <patternFill patternType="solid">
        <fgColor rgb="FFCCFFFF"/>
        <bgColor rgb="FFDEEBF7"/>
      </patternFill>
    </fill>
    <fill>
      <patternFill patternType="solid">
        <fgColor rgb="FF66FFFF"/>
        <bgColor rgb="FF9DC3E6"/>
      </patternFill>
    </fill>
    <fill>
      <patternFill patternType="solid">
        <fgColor rgb="FFF3FFFF"/>
        <bgColor rgb="FFFFFFFF"/>
      </patternFill>
    </fill>
    <fill>
      <patternFill patternType="solid">
        <fgColor rgb="FFE2F0D9"/>
        <bgColor rgb="FFDEEBF7"/>
      </patternFill>
    </fill>
    <fill>
      <patternFill patternType="solid">
        <fgColor rgb="FFC5E0B4"/>
        <bgColor rgb="FFBDD7EE"/>
      </patternFill>
    </fill>
    <fill>
      <patternFill patternType="solid">
        <fgColor rgb="FFA9D18E"/>
        <bgColor rgb="FFC5E0B4"/>
      </patternFill>
    </fill>
    <fill>
      <patternFill patternType="solid">
        <fgColor rgb="FFFFF2CC"/>
        <bgColor rgb="FFFFFFCC"/>
      </patternFill>
    </fill>
    <fill>
      <patternFill patternType="solid">
        <fgColor rgb="FF9DC3E6"/>
        <bgColor rgb="FFBDD7EE"/>
      </patternFill>
    </fill>
    <fill>
      <patternFill patternType="solid">
        <fgColor rgb="FFBDD7EE"/>
        <bgColor rgb="FFC5E0B4"/>
      </patternFill>
    </fill>
    <fill>
      <patternFill patternType="solid">
        <fgColor rgb="FFDEEBF7"/>
        <bgColor rgb="FFE2F0D9"/>
      </patternFill>
    </fill>
    <fill>
      <patternFill patternType="solid">
        <fgColor rgb="FFF8CBAD"/>
        <bgColor rgb="FFFFF2CC"/>
      </patternFill>
    </fill>
    <fill>
      <patternFill patternType="solid">
        <fgColor rgb="FFFF9966"/>
        <bgColor rgb="FFFF9900"/>
      </patternFill>
    </fill>
    <fill>
      <patternFill patternType="solid">
        <fgColor rgb="FFFFFFCC"/>
        <bgColor rgb="FFFFF2CC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2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0" fontId="0" fillId="3" borderId="1" xfId="0" applyFill="1" applyBorder="1" applyAlignment="1" applyProtection="1">
      <alignment horizontal="center"/>
      <protection locked="0"/>
    </xf>
    <xf numFmtId="14" fontId="0" fillId="3" borderId="1" xfId="0" applyNumberForma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164" fontId="0" fillId="2" borderId="1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locked="0" hidden="1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11" fillId="2" borderId="0" xfId="0" applyFont="1" applyFill="1" applyProtection="1">
      <protection hidden="1"/>
    </xf>
    <xf numFmtId="0" fontId="0" fillId="2" borderId="0" xfId="0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/>
      <protection hidden="1"/>
    </xf>
    <xf numFmtId="165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hidden="1"/>
    </xf>
    <xf numFmtId="164" fontId="5" fillId="2" borderId="0" xfId="0" applyNumberFormat="1" applyFont="1" applyFill="1" applyBorder="1" applyAlignment="1" applyProtection="1">
      <alignment horizontal="center"/>
      <protection hidden="1"/>
    </xf>
    <xf numFmtId="0" fontId="13" fillId="2" borderId="0" xfId="0" applyFont="1" applyFill="1" applyAlignment="1" applyProtection="1">
      <alignment horizontal="center"/>
      <protection hidden="1"/>
    </xf>
    <xf numFmtId="165" fontId="0" fillId="2" borderId="1" xfId="0" applyNumberFormat="1" applyFill="1" applyBorder="1" applyProtection="1">
      <protection hidden="1"/>
    </xf>
    <xf numFmtId="0" fontId="14" fillId="2" borderId="0" xfId="0" applyFont="1" applyFill="1" applyProtection="1">
      <protection hidden="1"/>
    </xf>
    <xf numFmtId="0" fontId="0" fillId="2" borderId="0" xfId="0" applyFill="1" applyBorder="1" applyAlignment="1" applyProtection="1">
      <alignment horizontal="center" vertical="center"/>
      <protection locked="0"/>
    </xf>
    <xf numFmtId="165" fontId="0" fillId="2" borderId="0" xfId="0" applyNumberFormat="1" applyFill="1" applyBorder="1" applyProtection="1">
      <protection hidden="1"/>
    </xf>
    <xf numFmtId="0" fontId="15" fillId="2" borderId="0" xfId="0" applyFont="1" applyFill="1" applyProtection="1"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0" fillId="2" borderId="0" xfId="0" applyFill="1"/>
    <xf numFmtId="0" fontId="0" fillId="4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center"/>
    </xf>
    <xf numFmtId="0" fontId="18" fillId="2" borderId="0" xfId="0" applyFont="1" applyFill="1" applyProtection="1">
      <protection hidden="1"/>
    </xf>
    <xf numFmtId="0" fontId="19" fillId="2" borderId="0" xfId="0" applyFont="1" applyFill="1" applyProtection="1">
      <protection hidden="1"/>
    </xf>
    <xf numFmtId="0" fontId="20" fillId="2" borderId="0" xfId="0" applyFont="1" applyFill="1" applyAlignment="1" applyProtection="1">
      <alignment horizontal="center"/>
      <protection hidden="1"/>
    </xf>
    <xf numFmtId="0" fontId="5" fillId="2" borderId="2" xfId="0" applyFont="1" applyFill="1" applyBorder="1" applyProtection="1">
      <protection hidden="1"/>
    </xf>
    <xf numFmtId="0" fontId="5" fillId="2" borderId="3" xfId="0" applyFont="1" applyFill="1" applyBorder="1" applyProtection="1">
      <protection hidden="1"/>
    </xf>
    <xf numFmtId="0" fontId="0" fillId="2" borderId="4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21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center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22" fillId="2" borderId="0" xfId="0" applyFont="1" applyFill="1" applyBorder="1" applyAlignment="1" applyProtection="1">
      <alignment horizontal="center" vertical="center"/>
      <protection hidden="1"/>
    </xf>
    <xf numFmtId="0" fontId="20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4" borderId="1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22" fillId="2" borderId="0" xfId="0" applyFont="1" applyFill="1" applyBorder="1" applyAlignment="1" applyProtection="1">
      <alignment horizontal="right" vertical="center"/>
      <protection hidden="1"/>
    </xf>
    <xf numFmtId="164" fontId="0" fillId="2" borderId="1" xfId="0" applyNumberForma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0" fillId="2" borderId="0" xfId="0" applyFill="1" applyAlignment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5" fillId="2" borderId="4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164" fontId="0" fillId="5" borderId="1" xfId="0" applyNumberFormat="1" applyFill="1" applyBorder="1" applyAlignment="1" applyProtection="1">
      <alignment horizontal="center"/>
      <protection hidden="1"/>
    </xf>
    <xf numFmtId="0" fontId="24" fillId="2" borderId="0" xfId="0" applyFont="1" applyFill="1" applyProtection="1">
      <protection hidden="1"/>
    </xf>
    <xf numFmtId="0" fontId="0" fillId="2" borderId="0" xfId="0" applyFill="1" applyBorder="1" applyAlignment="1" applyProtection="1">
      <alignment horizontal="left"/>
      <protection hidden="1"/>
    </xf>
    <xf numFmtId="0" fontId="25" fillId="2" borderId="0" xfId="0" applyFont="1" applyFill="1" applyBorder="1" applyAlignment="1" applyProtection="1">
      <alignment horizontal="left"/>
      <protection hidden="1"/>
    </xf>
    <xf numFmtId="0" fontId="0" fillId="2" borderId="0" xfId="0" applyFill="1" applyBorder="1"/>
    <xf numFmtId="49" fontId="0" fillId="2" borderId="0" xfId="0" applyNumberFormat="1" applyFont="1" applyFill="1" applyBorder="1" applyAlignment="1" applyProtection="1">
      <alignment horizontal="right"/>
      <protection hidden="1"/>
    </xf>
    <xf numFmtId="0" fontId="26" fillId="6" borderId="0" xfId="0" applyFont="1" applyFill="1" applyBorder="1" applyProtection="1">
      <protection hidden="1"/>
    </xf>
    <xf numFmtId="0" fontId="26" fillId="6" borderId="0" xfId="0" applyFont="1" applyFill="1" applyBorder="1" applyAlignment="1" applyProtection="1">
      <alignment horizontal="center"/>
      <protection hidden="1"/>
    </xf>
    <xf numFmtId="0" fontId="27" fillId="2" borderId="0" xfId="0" applyFont="1" applyFill="1" applyBorder="1" applyAlignment="1" applyProtection="1">
      <alignment horizontal="left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26" fillId="7" borderId="0" xfId="0" applyFont="1" applyFill="1" applyBorder="1" applyProtection="1">
      <protection hidden="1"/>
    </xf>
    <xf numFmtId="0" fontId="26" fillId="7" borderId="0" xfId="0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Protection="1">
      <protection hidden="1"/>
    </xf>
    <xf numFmtId="0" fontId="26" fillId="2" borderId="0" xfId="0" applyFont="1" applyFill="1" applyBorder="1" applyAlignment="1" applyProtection="1">
      <alignment horizontal="left"/>
      <protection hidden="1"/>
    </xf>
    <xf numFmtId="0" fontId="19" fillId="2" borderId="0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center"/>
      <protection hidden="1"/>
    </xf>
    <xf numFmtId="0" fontId="26" fillId="8" borderId="0" xfId="0" applyFont="1" applyFill="1" applyBorder="1" applyAlignment="1" applyProtection="1">
      <alignment horizontal="left"/>
      <protection hidden="1"/>
    </xf>
    <xf numFmtId="0" fontId="26" fillId="8" borderId="0" xfId="0" applyFont="1" applyFill="1" applyBorder="1" applyProtection="1">
      <protection hidden="1"/>
    </xf>
    <xf numFmtId="0" fontId="26" fillId="8" borderId="0" xfId="0" applyFont="1" applyFill="1" applyBorder="1" applyAlignment="1" applyProtection="1">
      <alignment horizontal="center"/>
      <protection hidden="1"/>
    </xf>
    <xf numFmtId="0" fontId="16" fillId="8" borderId="0" xfId="0" applyFont="1" applyFill="1" applyBorder="1" applyAlignment="1" applyProtection="1">
      <alignment horizontal="left"/>
      <protection hidden="1"/>
    </xf>
    <xf numFmtId="0" fontId="18" fillId="2" borderId="0" xfId="0" applyFont="1" applyFill="1" applyBorder="1" applyAlignment="1" applyProtection="1">
      <alignment vertical="center"/>
      <protection hidden="1"/>
    </xf>
    <xf numFmtId="0" fontId="28" fillId="9" borderId="0" xfId="0" applyFont="1" applyFill="1" applyBorder="1" applyAlignment="1" applyProtection="1">
      <alignment horizontal="right"/>
      <protection hidden="1"/>
    </xf>
    <xf numFmtId="0" fontId="26" fillId="9" borderId="0" xfId="0" applyFont="1" applyFill="1" applyBorder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>
      <alignment vertical="center"/>
    </xf>
    <xf numFmtId="0" fontId="30" fillId="10" borderId="0" xfId="0" applyFont="1" applyFill="1" applyBorder="1" applyAlignment="1" applyProtection="1">
      <alignment horizontal="center" vertical="center"/>
      <protection hidden="1"/>
    </xf>
    <xf numFmtId="0" fontId="26" fillId="10" borderId="0" xfId="0" applyFont="1" applyFill="1" applyBorder="1" applyAlignment="1" applyProtection="1">
      <alignment vertical="center"/>
      <protection hidden="1"/>
    </xf>
    <xf numFmtId="0" fontId="29" fillId="2" borderId="0" xfId="0" applyFont="1" applyFill="1" applyBorder="1" applyAlignment="1" applyProtection="1">
      <alignment horizontal="justify" vertical="center" wrapText="1"/>
      <protection hidden="1"/>
    </xf>
    <xf numFmtId="0" fontId="29" fillId="2" borderId="0" xfId="0" applyFont="1" applyFill="1" applyBorder="1" applyAlignment="1" applyProtection="1">
      <alignment horizontal="justify" vertical="center" wrapText="1"/>
      <protection locked="0"/>
    </xf>
    <xf numFmtId="0" fontId="26" fillId="2" borderId="0" xfId="0" applyFont="1" applyFill="1" applyBorder="1" applyAlignment="1" applyProtection="1">
      <alignment horizontal="center" vertical="center"/>
      <protection hidden="1"/>
    </xf>
    <xf numFmtId="0" fontId="26" fillId="11" borderId="0" xfId="0" applyFont="1" applyFill="1" applyBorder="1" applyAlignment="1" applyProtection="1">
      <alignment horizontal="center" vertical="center"/>
      <protection hidden="1"/>
    </xf>
    <xf numFmtId="0" fontId="26" fillId="11" borderId="0" xfId="0" applyFont="1" applyFill="1" applyBorder="1" applyAlignment="1" applyProtection="1">
      <alignment vertical="center"/>
      <protection hidden="1"/>
    </xf>
    <xf numFmtId="0" fontId="28" fillId="12" borderId="0" xfId="0" applyFont="1" applyFill="1" applyBorder="1" applyAlignment="1" applyProtection="1">
      <alignment horizontal="center" vertical="center"/>
      <protection hidden="1"/>
    </xf>
    <xf numFmtId="0" fontId="28" fillId="12" borderId="0" xfId="0" applyFont="1" applyFill="1" applyBorder="1" applyAlignment="1" applyProtection="1">
      <alignment vertical="center"/>
      <protection hidden="1"/>
    </xf>
    <xf numFmtId="0" fontId="31" fillId="2" borderId="0" xfId="0" applyFont="1" applyFill="1" applyBorder="1" applyAlignment="1" applyProtection="1">
      <alignment horizontal="justify" vertical="center" wrapText="1"/>
      <protection hidden="1"/>
    </xf>
    <xf numFmtId="0" fontId="28" fillId="2" borderId="0" xfId="0" applyFont="1" applyFill="1" applyBorder="1" applyAlignment="1" applyProtection="1">
      <alignment horizontal="center" vertical="center"/>
      <protection hidden="1"/>
    </xf>
    <xf numFmtId="0" fontId="28" fillId="2" borderId="0" xfId="0" applyFont="1" applyFill="1" applyBorder="1" applyAlignment="1" applyProtection="1">
      <alignment vertical="center"/>
      <protection hidden="1"/>
    </xf>
    <xf numFmtId="0" fontId="26" fillId="2" borderId="5" xfId="0" applyFont="1" applyFill="1" applyBorder="1" applyAlignment="1" applyProtection="1">
      <alignment horizontal="left"/>
      <protection hidden="1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13" borderId="5" xfId="0" applyFill="1" applyBorder="1" applyAlignment="1" applyProtection="1">
      <alignment vertical="center"/>
      <protection hidden="1"/>
    </xf>
    <xf numFmtId="0" fontId="0" fillId="13" borderId="0" xfId="0" applyFont="1" applyFill="1" applyBorder="1" applyAlignment="1" applyProtection="1">
      <alignment horizontal="center" vertical="center"/>
      <protection hidden="1"/>
    </xf>
    <xf numFmtId="0" fontId="0" fillId="13" borderId="0" xfId="0" applyFill="1" applyBorder="1" applyAlignment="1" applyProtection="1">
      <alignment vertical="center"/>
      <protection hidden="1"/>
    </xf>
    <xf numFmtId="0" fontId="0" fillId="13" borderId="6" xfId="0" applyFill="1" applyBorder="1" applyAlignment="1" applyProtection="1">
      <alignment vertical="center"/>
      <protection hidden="1"/>
    </xf>
    <xf numFmtId="0" fontId="26" fillId="13" borderId="5" xfId="0" applyFont="1" applyFill="1" applyBorder="1" applyAlignment="1" applyProtection="1">
      <alignment horizontal="left"/>
      <protection hidden="1"/>
    </xf>
    <xf numFmtId="0" fontId="26" fillId="13" borderId="0" xfId="0" applyFont="1" applyFill="1" applyBorder="1" applyAlignment="1" applyProtection="1">
      <alignment vertical="center"/>
      <protection hidden="1"/>
    </xf>
    <xf numFmtId="0" fontId="26" fillId="13" borderId="0" xfId="0" applyFont="1" applyFill="1" applyBorder="1" applyAlignment="1" applyProtection="1">
      <alignment horizontal="left" vertical="center"/>
      <protection hidden="1"/>
    </xf>
    <xf numFmtId="165" fontId="30" fillId="13" borderId="0" xfId="0" applyNumberFormat="1" applyFont="1" applyFill="1" applyBorder="1" applyAlignment="1" applyProtection="1">
      <alignment horizontal="right"/>
      <protection hidden="1"/>
    </xf>
    <xf numFmtId="0" fontId="0" fillId="13" borderId="0" xfId="0" applyFill="1" applyBorder="1" applyAlignment="1" applyProtection="1">
      <alignment horizontal="center"/>
      <protection hidden="1"/>
    </xf>
    <xf numFmtId="164" fontId="0" fillId="2" borderId="0" xfId="0" applyNumberFormat="1" applyFill="1" applyBorder="1" applyAlignment="1" applyProtection="1">
      <alignment horizontal="center"/>
      <protection hidden="1"/>
    </xf>
    <xf numFmtId="0" fontId="32" fillId="13" borderId="0" xfId="0" applyFont="1" applyFill="1" applyBorder="1" applyAlignment="1" applyProtection="1">
      <alignment horizontal="left" vertical="center"/>
      <protection hidden="1"/>
    </xf>
    <xf numFmtId="0" fontId="30" fillId="13" borderId="0" xfId="0" applyFont="1" applyFill="1" applyBorder="1" applyAlignment="1" applyProtection="1">
      <alignment horizontal="right" vertical="center"/>
      <protection hidden="1"/>
    </xf>
    <xf numFmtId="0" fontId="28" fillId="13" borderId="0" xfId="0" applyFont="1" applyFill="1" applyBorder="1" applyAlignment="1" applyProtection="1">
      <alignment horizontal="left" vertical="center"/>
      <protection hidden="1"/>
    </xf>
    <xf numFmtId="165" fontId="30" fillId="13" borderId="0" xfId="0" applyNumberFormat="1" applyFont="1" applyFill="1" applyBorder="1" applyAlignment="1" applyProtection="1">
      <alignment horizontal="right" vertical="center"/>
      <protection hidden="1"/>
    </xf>
    <xf numFmtId="0" fontId="5" fillId="13" borderId="5" xfId="0" applyFont="1" applyFill="1" applyBorder="1" applyAlignment="1" applyProtection="1">
      <alignment vertical="center"/>
      <protection hidden="1"/>
    </xf>
    <xf numFmtId="0" fontId="27" fillId="13" borderId="0" xfId="0" applyFont="1" applyFill="1" applyBorder="1" applyAlignment="1" applyProtection="1">
      <alignment horizontal="center" vertical="center"/>
      <protection hidden="1"/>
    </xf>
    <xf numFmtId="0" fontId="33" fillId="13" borderId="0" xfId="0" applyFont="1" applyFill="1" applyBorder="1" applyAlignment="1" applyProtection="1">
      <alignment horizontal="left" vertical="center"/>
      <protection hidden="1"/>
    </xf>
    <xf numFmtId="0" fontId="26" fillId="13" borderId="7" xfId="0" applyFont="1" applyFill="1" applyBorder="1" applyAlignment="1" applyProtection="1">
      <alignment horizontal="left"/>
      <protection hidden="1"/>
    </xf>
    <xf numFmtId="0" fontId="27" fillId="13" borderId="8" xfId="0" applyFont="1" applyFill="1" applyBorder="1" applyAlignment="1" applyProtection="1">
      <alignment horizontal="center" vertical="center"/>
      <protection hidden="1"/>
    </xf>
    <xf numFmtId="0" fontId="28" fillId="13" borderId="8" xfId="0" applyFont="1" applyFill="1" applyBorder="1" applyAlignment="1" applyProtection="1">
      <alignment horizontal="left"/>
      <protection hidden="1"/>
    </xf>
    <xf numFmtId="165" fontId="30" fillId="13" borderId="8" xfId="0" applyNumberFormat="1" applyFont="1" applyFill="1" applyBorder="1" applyAlignment="1" applyProtection="1">
      <alignment horizontal="right"/>
      <protection hidden="1"/>
    </xf>
    <xf numFmtId="0" fontId="5" fillId="13" borderId="8" xfId="0" applyFont="1" applyFill="1" applyBorder="1" applyAlignment="1" applyProtection="1">
      <alignment horizontal="center"/>
      <protection hidden="1"/>
    </xf>
    <xf numFmtId="0" fontId="5" fillId="13" borderId="9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Protection="1"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164" fontId="0" fillId="5" borderId="0" xfId="0" applyNumberFormat="1" applyFill="1" applyBorder="1" applyAlignment="1" applyProtection="1">
      <alignment horizontal="center"/>
      <protection hidden="1"/>
    </xf>
    <xf numFmtId="0" fontId="24" fillId="2" borderId="0" xfId="0" applyFont="1" applyFill="1" applyBorder="1" applyProtection="1">
      <protection hidden="1"/>
    </xf>
    <xf numFmtId="0" fontId="0" fillId="14" borderId="0" xfId="0" applyFont="1" applyFill="1" applyProtection="1">
      <protection hidden="1"/>
    </xf>
    <xf numFmtId="0" fontId="4" fillId="14" borderId="0" xfId="0" applyFont="1" applyFill="1" applyAlignment="1" applyProtection="1">
      <alignment horizontal="center"/>
      <protection hidden="1"/>
    </xf>
    <xf numFmtId="0" fontId="5" fillId="14" borderId="0" xfId="0" applyFont="1" applyFill="1" applyAlignment="1" applyProtection="1">
      <alignment horizontal="center"/>
      <protection hidden="1"/>
    </xf>
    <xf numFmtId="0" fontId="34" fillId="2" borderId="0" xfId="0" applyFont="1" applyFill="1" applyProtection="1">
      <protection hidden="1"/>
    </xf>
    <xf numFmtId="1" fontId="5" fillId="2" borderId="0" xfId="0" applyNumberFormat="1" applyFont="1" applyFill="1" applyBorder="1" applyAlignment="1" applyProtection="1">
      <alignment horizontal="center"/>
      <protection hidden="1"/>
    </xf>
    <xf numFmtId="0" fontId="20" fillId="0" borderId="0" xfId="0" applyFont="1" applyProtection="1">
      <protection hidden="1"/>
    </xf>
    <xf numFmtId="0" fontId="20" fillId="2" borderId="0" xfId="0" applyFont="1" applyFill="1" applyProtection="1">
      <protection hidden="1"/>
    </xf>
    <xf numFmtId="0" fontId="0" fillId="15" borderId="10" xfId="0" applyFill="1" applyBorder="1" applyProtection="1">
      <protection locked="0"/>
    </xf>
    <xf numFmtId="0" fontId="20" fillId="2" borderId="11" xfId="0" applyFont="1" applyFill="1" applyBorder="1" applyProtection="1">
      <protection hidden="1"/>
    </xf>
    <xf numFmtId="0" fontId="20" fillId="2" borderId="12" xfId="0" applyFont="1" applyFill="1" applyBorder="1" applyAlignment="1" applyProtection="1">
      <alignment horizontal="center"/>
      <protection hidden="1"/>
    </xf>
    <xf numFmtId="0" fontId="20" fillId="2" borderId="13" xfId="0" applyFont="1" applyFill="1" applyBorder="1" applyAlignment="1" applyProtection="1">
      <alignment horizontal="center"/>
      <protection hidden="1"/>
    </xf>
    <xf numFmtId="0" fontId="20" fillId="2" borderId="14" xfId="0" applyFont="1" applyFill="1" applyBorder="1" applyAlignment="1" applyProtection="1">
      <alignment horizontal="center"/>
      <protection hidden="1"/>
    </xf>
    <xf numFmtId="0" fontId="20" fillId="2" borderId="15" xfId="0" applyFont="1" applyFill="1" applyBorder="1" applyProtection="1">
      <protection hidden="1"/>
    </xf>
    <xf numFmtId="0" fontId="20" fillId="2" borderId="16" xfId="0" applyFont="1" applyFill="1" applyBorder="1" applyAlignment="1" applyProtection="1">
      <alignment horizontal="center"/>
      <protection hidden="1"/>
    </xf>
    <xf numFmtId="0" fontId="20" fillId="2" borderId="17" xfId="0" applyFont="1" applyFill="1" applyBorder="1" applyAlignment="1" applyProtection="1">
      <alignment horizontal="center"/>
      <protection hidden="1"/>
    </xf>
    <xf numFmtId="0" fontId="20" fillId="2" borderId="18" xfId="0" applyFont="1" applyFill="1" applyBorder="1" applyAlignment="1" applyProtection="1">
      <alignment horizontal="center"/>
      <protection hidden="1"/>
    </xf>
    <xf numFmtId="0" fontId="35" fillId="2" borderId="0" xfId="0" applyFont="1" applyFill="1" applyProtection="1"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10" xfId="0" applyFont="1" applyFill="1" applyBorder="1" applyProtection="1">
      <protection hidden="1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165" fontId="16" fillId="2" borderId="1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left"/>
      <protection hidden="1"/>
    </xf>
    <xf numFmtId="0" fontId="29" fillId="11" borderId="0" xfId="0" applyFont="1" applyFill="1" applyBorder="1" applyAlignment="1" applyProtection="1">
      <alignment horizontal="justify" vertical="center" wrapText="1"/>
      <protection hidden="1"/>
    </xf>
    <xf numFmtId="0" fontId="31" fillId="12" borderId="0" xfId="0" applyFont="1" applyFill="1" applyBorder="1" applyAlignment="1" applyProtection="1">
      <alignment horizontal="justify" vertical="center" wrapText="1"/>
      <protection hidden="1"/>
    </xf>
    <xf numFmtId="0" fontId="28" fillId="2" borderId="1" xfId="0" applyFont="1" applyFill="1" applyBorder="1" applyAlignment="1" applyProtection="1">
      <alignment horizontal="center" vertical="center" wrapText="1"/>
      <protection hidden="1"/>
    </xf>
    <xf numFmtId="0" fontId="26" fillId="6" borderId="0" xfId="0" applyFont="1" applyFill="1" applyBorder="1" applyAlignment="1" applyProtection="1">
      <alignment horizontal="left"/>
      <protection hidden="1"/>
    </xf>
    <xf numFmtId="0" fontId="26" fillId="7" borderId="0" xfId="0" applyFont="1" applyFill="1" applyBorder="1" applyAlignment="1" applyProtection="1">
      <alignment horizontal="left"/>
      <protection hidden="1"/>
    </xf>
    <xf numFmtId="0" fontId="26" fillId="8" borderId="0" xfId="0" applyFont="1" applyFill="1" applyBorder="1" applyAlignment="1" applyProtection="1">
      <alignment horizontal="left"/>
      <protection hidden="1"/>
    </xf>
    <xf numFmtId="0" fontId="26" fillId="9" borderId="0" xfId="0" applyFont="1" applyFill="1" applyBorder="1" applyAlignment="1" applyProtection="1">
      <alignment horizontal="left"/>
      <protection hidden="1"/>
    </xf>
    <xf numFmtId="0" fontId="29" fillId="10" borderId="0" xfId="0" applyFont="1" applyFill="1" applyBorder="1" applyAlignment="1" applyProtection="1">
      <alignment horizontal="justify" vertical="center" wrapText="1"/>
      <protection hidden="1"/>
    </xf>
    <xf numFmtId="14" fontId="0" fillId="2" borderId="1" xfId="0" applyNumberForma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36" fillId="2" borderId="0" xfId="0" applyFont="1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1" fontId="5" fillId="2" borderId="10" xfId="0" applyNumberFormat="1" applyFont="1" applyFill="1" applyBorder="1" applyAlignment="1" applyProtection="1">
      <alignment horizontal="center"/>
      <protection hidden="1"/>
    </xf>
    <xf numFmtId="0" fontId="9" fillId="2" borderId="0" xfId="0" applyFont="1" applyFill="1" applyBorder="1" applyAlignment="1" applyProtection="1">
      <alignment horizontal="center"/>
      <protection hidden="1"/>
    </xf>
    <xf numFmtId="0" fontId="36" fillId="2" borderId="18" xfId="0" applyFont="1" applyFill="1" applyBorder="1" applyAlignment="1" applyProtection="1">
      <alignment horizontal="center"/>
      <protection hidden="1"/>
    </xf>
    <xf numFmtId="0" fontId="0" fillId="15" borderId="10" xfId="0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9D18E"/>
      <rgbColor rgb="FF808080"/>
      <rgbColor rgb="FF9999FF"/>
      <rgbColor rgb="FF993366"/>
      <rgbColor rgb="FFFFFFCC"/>
      <rgbColor rgb="FFCCFFFF"/>
      <rgbColor rgb="FF660066"/>
      <rgbColor rgb="FFFF9966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FF2CC"/>
      <rgbColor rgb="FF9DC3E6"/>
      <rgbColor rgb="FFF3FFFF"/>
      <rgbColor rgb="FFC5E0B4"/>
      <rgbColor rgb="FFF8CBAD"/>
      <rgbColor rgb="FF3366FF"/>
      <rgbColor rgb="FF66FFFF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488880</xdr:colOff>
      <xdr:row>10</xdr:row>
      <xdr:rowOff>31680</xdr:rowOff>
    </xdr:from>
    <xdr:to>
      <xdr:col>1</xdr:col>
      <xdr:colOff>704520</xdr:colOff>
      <xdr:row>10</xdr:row>
      <xdr:rowOff>139320</xdr:rowOff>
    </xdr:to>
    <xdr:sp macro="" textlink="">
      <xdr:nvSpPr>
        <xdr:cNvPr id="2" name="CustomShape 1"/>
        <xdr:cNvSpPr/>
      </xdr:nvSpPr>
      <xdr:spPr>
        <a:xfrm>
          <a:off x="1194120" y="1860480"/>
          <a:ext cx="215640" cy="107640"/>
        </a:xfrm>
        <a:prstGeom prst="rect">
          <a:avLst/>
        </a:prstGeom>
        <a:solidFill>
          <a:srgbClr val="CC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167760</xdr:colOff>
      <xdr:row>0</xdr:row>
      <xdr:rowOff>83880</xdr:rowOff>
    </xdr:from>
    <xdr:to>
      <xdr:col>1</xdr:col>
      <xdr:colOff>535320</xdr:colOff>
      <xdr:row>4</xdr:row>
      <xdr:rowOff>182520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67760" y="83880"/>
          <a:ext cx="1072800" cy="870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488880</xdr:colOff>
      <xdr:row>10</xdr:row>
      <xdr:rowOff>31680</xdr:rowOff>
    </xdr:from>
    <xdr:to>
      <xdr:col>1</xdr:col>
      <xdr:colOff>704520</xdr:colOff>
      <xdr:row>10</xdr:row>
      <xdr:rowOff>139320</xdr:rowOff>
    </xdr:to>
    <xdr:sp macro="" textlink="">
      <xdr:nvSpPr>
        <xdr:cNvPr id="2" name="CustomShape 1"/>
        <xdr:cNvSpPr/>
      </xdr:nvSpPr>
      <xdr:spPr>
        <a:xfrm>
          <a:off x="1184040" y="1746000"/>
          <a:ext cx="215640" cy="107640"/>
        </a:xfrm>
        <a:prstGeom prst="rect">
          <a:avLst/>
        </a:prstGeom>
        <a:solidFill>
          <a:srgbClr val="CC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91440</xdr:colOff>
      <xdr:row>0</xdr:row>
      <xdr:rowOff>114480</xdr:rowOff>
    </xdr:from>
    <xdr:to>
      <xdr:col>1</xdr:col>
      <xdr:colOff>466560</xdr:colOff>
      <xdr:row>5</xdr:row>
      <xdr:rowOff>121680</xdr:rowOff>
    </xdr:to>
    <xdr:pic>
      <xdr:nvPicPr>
        <xdr:cNvPr id="3" name="Imag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91440" y="114480"/>
          <a:ext cx="1070280" cy="8643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488880</xdr:colOff>
      <xdr:row>10</xdr:row>
      <xdr:rowOff>31680</xdr:rowOff>
    </xdr:from>
    <xdr:to>
      <xdr:col>1</xdr:col>
      <xdr:colOff>704520</xdr:colOff>
      <xdr:row>10</xdr:row>
      <xdr:rowOff>139320</xdr:rowOff>
    </xdr:to>
    <xdr:sp macro="" textlink="">
      <xdr:nvSpPr>
        <xdr:cNvPr id="4" name="CustomShape 1"/>
        <xdr:cNvSpPr/>
      </xdr:nvSpPr>
      <xdr:spPr>
        <a:xfrm>
          <a:off x="1274760" y="1841400"/>
          <a:ext cx="215640" cy="107640"/>
        </a:xfrm>
        <a:prstGeom prst="rect">
          <a:avLst/>
        </a:prstGeom>
        <a:solidFill>
          <a:srgbClr val="CC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83880</xdr:colOff>
      <xdr:row>0</xdr:row>
      <xdr:rowOff>99000</xdr:rowOff>
    </xdr:from>
    <xdr:to>
      <xdr:col>1</xdr:col>
      <xdr:colOff>375480</xdr:colOff>
      <xdr:row>5</xdr:row>
      <xdr:rowOff>68040</xdr:rowOff>
    </xdr:to>
    <xdr:pic>
      <xdr:nvPicPr>
        <xdr:cNvPr id="5" name="Imag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83880" y="99000"/>
          <a:ext cx="1077480" cy="8737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501480</xdr:colOff>
      <xdr:row>10</xdr:row>
      <xdr:rowOff>6480</xdr:rowOff>
    </xdr:from>
    <xdr:to>
      <xdr:col>2</xdr:col>
      <xdr:colOff>34560</xdr:colOff>
      <xdr:row>10</xdr:row>
      <xdr:rowOff>107640</xdr:rowOff>
    </xdr:to>
    <xdr:sp macro="" textlink="">
      <xdr:nvSpPr>
        <xdr:cNvPr id="6" name="CustomShape 1"/>
        <xdr:cNvSpPr/>
      </xdr:nvSpPr>
      <xdr:spPr>
        <a:xfrm>
          <a:off x="1196640" y="1587600"/>
          <a:ext cx="228240" cy="101160"/>
        </a:xfrm>
        <a:prstGeom prst="rect">
          <a:avLst/>
        </a:prstGeom>
        <a:solidFill>
          <a:srgbClr val="66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106560</xdr:colOff>
      <xdr:row>0</xdr:row>
      <xdr:rowOff>53280</xdr:rowOff>
    </xdr:from>
    <xdr:to>
      <xdr:col>1</xdr:col>
      <xdr:colOff>481680</xdr:colOff>
      <xdr:row>5</xdr:row>
      <xdr:rowOff>83520</xdr:rowOff>
    </xdr:to>
    <xdr:pic>
      <xdr:nvPicPr>
        <xdr:cNvPr id="7" name="Imag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6560" y="53280"/>
          <a:ext cx="1070280" cy="8492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38160</xdr:colOff>
      <xdr:row>0</xdr:row>
      <xdr:rowOff>0</xdr:rowOff>
    </xdr:from>
    <xdr:to>
      <xdr:col>10</xdr:col>
      <xdr:colOff>23760</xdr:colOff>
      <xdr:row>4</xdr:row>
      <xdr:rowOff>145800</xdr:rowOff>
    </xdr:to>
    <xdr:pic>
      <xdr:nvPicPr>
        <xdr:cNvPr id="8" name="Picture 1" descr="logoe_ieclr"/>
        <xdr:cNvPicPr/>
      </xdr:nvPicPr>
      <xdr:blipFill>
        <a:blip xmlns:r="http://schemas.openxmlformats.org/officeDocument/2006/relationships" r:embed="rId1"/>
        <a:stretch/>
      </xdr:blipFill>
      <xdr:spPr>
        <a:xfrm>
          <a:off x="6504120" y="0"/>
          <a:ext cx="1064520" cy="938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504720</xdr:colOff>
      <xdr:row>4</xdr:row>
      <xdr:rowOff>75960</xdr:rowOff>
    </xdr:to>
    <xdr:pic>
      <xdr:nvPicPr>
        <xdr:cNvPr id="9" name="Image 3"/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1069200" cy="86904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476280</xdr:colOff>
      <xdr:row>8</xdr:row>
      <xdr:rowOff>38160</xdr:rowOff>
    </xdr:from>
    <xdr:to>
      <xdr:col>1</xdr:col>
      <xdr:colOff>695160</xdr:colOff>
      <xdr:row>8</xdr:row>
      <xdr:rowOff>142560</xdr:rowOff>
    </xdr:to>
    <xdr:sp macro="" textlink="">
      <xdr:nvSpPr>
        <xdr:cNvPr id="10" name="CustomShape 1"/>
        <xdr:cNvSpPr/>
      </xdr:nvSpPr>
      <xdr:spPr>
        <a:xfrm>
          <a:off x="1219680" y="1571400"/>
          <a:ext cx="218880" cy="104400"/>
        </a:xfrm>
        <a:prstGeom prst="rect">
          <a:avLst/>
        </a:prstGeom>
        <a:solidFill>
          <a:srgbClr val="FFFFCC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342720</xdr:colOff>
      <xdr:row>5</xdr:row>
      <xdr:rowOff>66240</xdr:rowOff>
    </xdr:to>
    <xdr:pic>
      <xdr:nvPicPr>
        <xdr:cNvPr id="11" name="Image 3" descr="Logo Institut RVB300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086120" cy="1028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D2" sqref="D2"/>
    </sheetView>
  </sheetViews>
  <sheetFormatPr baseColWidth="10" defaultColWidth="10.5703125" defaultRowHeight="15" x14ac:dyDescent="0.25"/>
  <cols>
    <col min="1" max="1" width="10" customWidth="1"/>
    <col min="2" max="2" width="10.7109375" customWidth="1"/>
    <col min="3" max="3" width="10.85546875" customWidth="1"/>
    <col min="4" max="4" width="10.5703125" style="1"/>
    <col min="5" max="5" width="11" customWidth="1"/>
    <col min="6" max="6" width="11.42578125" style="1" customWidth="1"/>
    <col min="7" max="7" width="10.42578125" customWidth="1"/>
    <col min="8" max="8" width="19.5703125" style="1" customWidth="1"/>
    <col min="260" max="260" width="11.42578125" customWidth="1"/>
    <col min="262" max="262" width="11.42578125" customWidth="1"/>
    <col min="264" max="264" width="19.5703125" customWidth="1"/>
    <col min="516" max="516" width="11.42578125" customWidth="1"/>
    <col min="518" max="518" width="11.42578125" customWidth="1"/>
    <col min="520" max="520" width="19.5703125" customWidth="1"/>
    <col min="772" max="772" width="11.42578125" customWidth="1"/>
    <col min="774" max="774" width="11.42578125" customWidth="1"/>
    <col min="776" max="776" width="19.5703125" customWidth="1"/>
  </cols>
  <sheetData>
    <row r="1" spans="1:10" x14ac:dyDescent="0.25">
      <c r="A1" s="2"/>
      <c r="B1" s="2"/>
      <c r="C1" s="2"/>
      <c r="D1" s="3"/>
      <c r="E1" s="2"/>
      <c r="F1" s="3"/>
      <c r="G1" s="2"/>
      <c r="H1" s="4"/>
      <c r="I1" s="5"/>
      <c r="J1" s="6"/>
    </row>
    <row r="2" spans="1:10" ht="15.75" x14ac:dyDescent="0.25">
      <c r="A2" s="2"/>
      <c r="B2" s="2"/>
      <c r="C2" s="2"/>
      <c r="D2" s="7"/>
      <c r="E2" s="8" t="s">
        <v>139</v>
      </c>
      <c r="F2" s="9"/>
      <c r="G2" s="2"/>
      <c r="H2" s="4"/>
      <c r="I2" s="5"/>
      <c r="J2" s="6"/>
    </row>
    <row r="3" spans="1:10" x14ac:dyDescent="0.25">
      <c r="A3" s="2"/>
      <c r="B3" s="2"/>
      <c r="C3" s="2"/>
      <c r="D3" s="3"/>
      <c r="E3" s="2"/>
      <c r="F3" s="3"/>
      <c r="G3" s="2"/>
      <c r="H3" s="4"/>
      <c r="I3" s="5"/>
      <c r="J3" s="6"/>
    </row>
    <row r="4" spans="1:10" x14ac:dyDescent="0.25">
      <c r="A4" s="2"/>
      <c r="B4" s="2"/>
      <c r="C4" s="2"/>
      <c r="D4" s="3"/>
      <c r="E4" s="2"/>
      <c r="F4" s="3"/>
      <c r="G4" s="2"/>
      <c r="H4" s="4"/>
      <c r="I4" s="5"/>
      <c r="J4" s="6"/>
    </row>
    <row r="5" spans="1:10" ht="15.75" x14ac:dyDescent="0.25">
      <c r="A5" s="2"/>
      <c r="B5" s="2"/>
      <c r="C5" s="2"/>
      <c r="D5" s="7"/>
      <c r="E5" s="8"/>
      <c r="F5" s="9"/>
      <c r="G5" s="2"/>
      <c r="H5" s="3"/>
      <c r="I5" s="2"/>
    </row>
    <row r="6" spans="1:10" ht="12.75" customHeight="1" x14ac:dyDescent="0.25">
      <c r="A6" s="2"/>
      <c r="B6" s="2"/>
      <c r="C6" s="2"/>
      <c r="D6" s="2"/>
      <c r="E6" s="10"/>
      <c r="F6" s="11"/>
      <c r="G6" s="2"/>
      <c r="H6" s="3"/>
      <c r="I6" s="2"/>
    </row>
    <row r="7" spans="1:10" x14ac:dyDescent="0.25">
      <c r="A7" s="2"/>
      <c r="B7" s="11" t="s">
        <v>0</v>
      </c>
      <c r="C7" s="11"/>
      <c r="D7" s="2"/>
      <c r="E7" s="2"/>
      <c r="F7" s="11" t="s">
        <v>1</v>
      </c>
      <c r="G7" s="3"/>
      <c r="H7" s="10" t="s">
        <v>2</v>
      </c>
      <c r="I7" s="2"/>
    </row>
    <row r="8" spans="1:10" x14ac:dyDescent="0.25">
      <c r="A8" s="2"/>
      <c r="B8" s="173"/>
      <c r="C8" s="173"/>
      <c r="D8" s="3"/>
      <c r="E8" s="3"/>
      <c r="F8" s="12">
        <v>87</v>
      </c>
      <c r="G8" s="3"/>
      <c r="H8" s="12"/>
      <c r="I8" s="2"/>
    </row>
    <row r="9" spans="1:10" ht="7.5" customHeight="1" x14ac:dyDescent="0.25">
      <c r="A9" s="2"/>
      <c r="B9" s="2"/>
      <c r="C9" s="2"/>
      <c r="D9" s="2"/>
      <c r="E9" s="10"/>
      <c r="F9" s="11"/>
      <c r="G9" s="2"/>
      <c r="H9" s="3"/>
      <c r="I9" s="2"/>
    </row>
    <row r="10" spans="1:10" x14ac:dyDescent="0.25">
      <c r="A10" s="2"/>
      <c r="B10" s="2"/>
      <c r="C10" s="2"/>
      <c r="D10" s="2"/>
      <c r="E10" s="10"/>
      <c r="F10" s="11" t="s">
        <v>3</v>
      </c>
      <c r="G10" s="2"/>
      <c r="H10" s="3"/>
      <c r="I10" s="2"/>
    </row>
    <row r="11" spans="1:10" x14ac:dyDescent="0.25">
      <c r="A11" s="2"/>
      <c r="B11" s="2"/>
      <c r="C11" s="2" t="s">
        <v>4</v>
      </c>
      <c r="D11" s="2"/>
      <c r="E11" s="11"/>
      <c r="F11" s="13"/>
      <c r="G11" s="2"/>
      <c r="H11" s="3"/>
      <c r="I11" s="2"/>
    </row>
    <row r="12" spans="1:10" x14ac:dyDescent="0.25">
      <c r="A12" s="2"/>
      <c r="B12" s="2"/>
      <c r="C12" s="2"/>
      <c r="D12" s="3"/>
      <c r="E12" s="2"/>
      <c r="F12" s="3"/>
      <c r="G12" s="2"/>
      <c r="H12" s="3"/>
      <c r="I12" s="2"/>
    </row>
    <row r="13" spans="1:10" ht="9.75" customHeight="1" x14ac:dyDescent="0.25">
      <c r="A13" s="2"/>
      <c r="B13" s="2"/>
      <c r="C13" s="2"/>
      <c r="D13" s="3"/>
      <c r="E13" s="2"/>
      <c r="F13" s="3"/>
      <c r="G13" s="2"/>
      <c r="H13" s="3"/>
      <c r="I13" s="2"/>
    </row>
    <row r="14" spans="1:10" ht="15" customHeight="1" x14ac:dyDescent="0.25">
      <c r="A14" s="174" t="s">
        <v>146</v>
      </c>
      <c r="B14" s="174"/>
      <c r="C14" s="174"/>
      <c r="D14" s="174"/>
      <c r="E14" s="174"/>
      <c r="F14" s="174"/>
      <c r="G14" s="174"/>
      <c r="H14" s="174"/>
      <c r="I14" s="14"/>
    </row>
    <row r="15" spans="1:10" ht="15" customHeight="1" x14ac:dyDescent="0.25">
      <c r="A15" s="14"/>
      <c r="B15" s="14"/>
      <c r="C15" s="14"/>
      <c r="D15" s="14"/>
      <c r="E15" s="14"/>
      <c r="F15" s="14"/>
      <c r="G15" s="14"/>
      <c r="H15" s="14"/>
      <c r="I15" s="14"/>
    </row>
    <row r="16" spans="1:10" x14ac:dyDescent="0.25">
      <c r="A16" s="2"/>
      <c r="B16" s="2"/>
      <c r="C16" s="2"/>
      <c r="D16" s="3"/>
      <c r="E16" s="2"/>
      <c r="F16" s="3"/>
      <c r="G16" s="2"/>
      <c r="H16" s="3"/>
      <c r="I16" s="2"/>
    </row>
    <row r="17" spans="1:9" ht="15.75" x14ac:dyDescent="0.25">
      <c r="A17" s="2"/>
      <c r="B17" s="15" t="s">
        <v>5</v>
      </c>
      <c r="C17" s="2"/>
      <c r="D17" s="16" t="s">
        <v>6</v>
      </c>
      <c r="E17" s="2"/>
      <c r="F17" s="16" t="s">
        <v>7</v>
      </c>
      <c r="G17" s="2"/>
      <c r="H17" s="10" t="s">
        <v>8</v>
      </c>
      <c r="I17" s="2"/>
    </row>
    <row r="18" spans="1:9" x14ac:dyDescent="0.25">
      <c r="A18" s="2"/>
      <c r="B18" s="2"/>
      <c r="C18" s="2"/>
      <c r="D18" s="3"/>
      <c r="E18" s="2"/>
      <c r="F18" s="3"/>
      <c r="G18" s="2"/>
      <c r="H18" s="3" t="s">
        <v>9</v>
      </c>
      <c r="I18" s="2"/>
    </row>
    <row r="19" spans="1:9" ht="5.25" customHeight="1" x14ac:dyDescent="0.25">
      <c r="A19" s="2"/>
      <c r="B19" s="2"/>
      <c r="C19" s="2"/>
      <c r="D19" s="3"/>
      <c r="E19" s="2"/>
      <c r="F19" s="3"/>
      <c r="G19" s="2"/>
      <c r="H19" s="3"/>
      <c r="I19" s="2"/>
    </row>
    <row r="20" spans="1:9" ht="20.25" customHeight="1" x14ac:dyDescent="0.25">
      <c r="A20" s="2"/>
      <c r="B20" s="2" t="s">
        <v>10</v>
      </c>
      <c r="C20" s="2"/>
      <c r="D20" s="17"/>
      <c r="E20" s="18" t="s">
        <v>11</v>
      </c>
      <c r="F20" s="17"/>
      <c r="G20" s="19" t="s">
        <v>12</v>
      </c>
      <c r="H20" s="20">
        <f>D20*F20/1000</f>
        <v>0</v>
      </c>
      <c r="I20" s="2"/>
    </row>
    <row r="21" spans="1:9" ht="8.25" customHeight="1" x14ac:dyDescent="0.25">
      <c r="A21" s="2"/>
      <c r="B21" s="2"/>
      <c r="C21" s="2"/>
      <c r="D21" s="21"/>
      <c r="E21" s="18"/>
      <c r="F21" s="21"/>
      <c r="G21" s="19"/>
      <c r="H21" s="22"/>
      <c r="I21" s="2"/>
    </row>
    <row r="22" spans="1:9" ht="18" x14ac:dyDescent="0.25">
      <c r="A22" s="2"/>
      <c r="B22" s="2" t="s">
        <v>13</v>
      </c>
      <c r="C22" s="2"/>
      <c r="D22" s="17">
        <v>0</v>
      </c>
      <c r="E22" s="18" t="s">
        <v>11</v>
      </c>
      <c r="F22" s="17">
        <v>0</v>
      </c>
      <c r="G22" s="19" t="s">
        <v>12</v>
      </c>
      <c r="H22" s="20">
        <f>D22*F22/1000</f>
        <v>0</v>
      </c>
      <c r="I22" s="2"/>
    </row>
    <row r="23" spans="1:9" ht="8.25" customHeight="1" x14ac:dyDescent="0.25">
      <c r="A23" s="2"/>
      <c r="B23" s="2"/>
      <c r="C23" s="2"/>
      <c r="D23" s="21"/>
      <c r="E23" s="18"/>
      <c r="F23" s="21"/>
      <c r="G23" s="19"/>
      <c r="H23" s="22"/>
      <c r="I23" s="2"/>
    </row>
    <row r="24" spans="1:9" ht="9.75" customHeight="1" x14ac:dyDescent="0.25">
      <c r="A24" s="2"/>
      <c r="B24" s="2"/>
      <c r="C24" s="2"/>
      <c r="D24" s="2"/>
      <c r="E24" s="2"/>
      <c r="F24" s="2"/>
      <c r="G24" s="19"/>
      <c r="H24" s="22"/>
      <c r="I24" s="2"/>
    </row>
    <row r="25" spans="1:9" ht="5.25" customHeight="1" x14ac:dyDescent="0.25">
      <c r="A25" s="2"/>
      <c r="B25" s="2"/>
      <c r="C25" s="2"/>
      <c r="D25" s="3"/>
      <c r="E25" s="2"/>
      <c r="F25" s="3"/>
      <c r="G25" s="2"/>
      <c r="H25" s="3"/>
      <c r="I25" s="2"/>
    </row>
    <row r="26" spans="1:9" ht="15.75" x14ac:dyDescent="0.25">
      <c r="A26" s="2"/>
      <c r="B26" s="15" t="s">
        <v>14</v>
      </c>
      <c r="C26" s="2"/>
      <c r="D26" s="16" t="s">
        <v>15</v>
      </c>
      <c r="E26" s="2"/>
      <c r="F26" s="16" t="s">
        <v>16</v>
      </c>
      <c r="G26" s="2"/>
      <c r="H26" s="3"/>
      <c r="I26" s="2"/>
    </row>
    <row r="27" spans="1:9" ht="18" x14ac:dyDescent="0.25">
      <c r="A27" s="2"/>
      <c r="B27" s="2" t="s">
        <v>17</v>
      </c>
      <c r="C27" s="2"/>
      <c r="D27" s="17"/>
      <c r="E27" s="18" t="s">
        <v>11</v>
      </c>
      <c r="F27" s="17"/>
      <c r="G27" s="19" t="s">
        <v>12</v>
      </c>
      <c r="H27" s="20">
        <f>D27*F27/1000</f>
        <v>0</v>
      </c>
      <c r="I27" s="2"/>
    </row>
    <row r="28" spans="1:9" x14ac:dyDescent="0.25">
      <c r="A28" s="2"/>
      <c r="B28" s="2"/>
      <c r="C28" s="2"/>
      <c r="D28" s="3"/>
      <c r="E28" s="2"/>
      <c r="F28" s="3"/>
      <c r="G28" s="2"/>
      <c r="H28" s="3"/>
      <c r="I28" s="2"/>
    </row>
    <row r="29" spans="1:9" ht="18" x14ac:dyDescent="0.25">
      <c r="A29" s="2"/>
      <c r="B29" s="2" t="s">
        <v>18</v>
      </c>
      <c r="C29" s="2"/>
      <c r="D29" s="17"/>
      <c r="E29" s="18" t="s">
        <v>11</v>
      </c>
      <c r="F29" s="17"/>
      <c r="G29" s="19" t="s">
        <v>12</v>
      </c>
      <c r="H29" s="20">
        <f>D29*F29/1000</f>
        <v>0</v>
      </c>
      <c r="I29" s="2"/>
    </row>
    <row r="30" spans="1:9" x14ac:dyDescent="0.25">
      <c r="A30" s="2"/>
      <c r="B30" s="2"/>
      <c r="C30" s="2"/>
      <c r="D30" s="3"/>
      <c r="E30" s="2"/>
      <c r="F30" s="3"/>
      <c r="G30" s="2"/>
      <c r="H30" s="3"/>
      <c r="I30" s="2"/>
    </row>
    <row r="31" spans="1:9" x14ac:dyDescent="0.25">
      <c r="A31" s="2"/>
      <c r="B31" s="2"/>
      <c r="C31" s="2"/>
      <c r="D31" s="3"/>
      <c r="E31" s="2"/>
      <c r="F31" s="3"/>
      <c r="G31" s="2"/>
      <c r="H31" s="3"/>
      <c r="I31" s="2"/>
    </row>
    <row r="32" spans="1:9" ht="15.75" x14ac:dyDescent="0.25">
      <c r="A32" s="2"/>
      <c r="B32" s="15" t="s">
        <v>19</v>
      </c>
      <c r="C32" s="2"/>
      <c r="D32" s="16" t="s">
        <v>15</v>
      </c>
      <c r="E32" s="2"/>
      <c r="F32" s="16" t="s">
        <v>20</v>
      </c>
      <c r="G32" s="2"/>
      <c r="H32" s="3"/>
      <c r="I32" s="2"/>
    </row>
    <row r="33" spans="1:9" ht="18" x14ac:dyDescent="0.25">
      <c r="A33" s="2"/>
      <c r="B33" s="2" t="s">
        <v>17</v>
      </c>
      <c r="C33" s="2"/>
      <c r="D33" s="17">
        <v>0</v>
      </c>
      <c r="E33" s="18" t="s">
        <v>11</v>
      </c>
      <c r="F33" s="17">
        <v>0</v>
      </c>
      <c r="G33" s="23" t="s">
        <v>21</v>
      </c>
      <c r="H33" s="20">
        <f>(D33*F33)*0.85/1000</f>
        <v>0</v>
      </c>
      <c r="I33" s="2"/>
    </row>
    <row r="34" spans="1:9" x14ac:dyDescent="0.25">
      <c r="A34" s="2"/>
      <c r="B34" s="2"/>
      <c r="C34" s="2"/>
      <c r="D34" s="3"/>
      <c r="E34" s="2"/>
      <c r="F34" s="3"/>
      <c r="G34" s="2"/>
      <c r="H34" s="3"/>
      <c r="I34" s="2"/>
    </row>
    <row r="35" spans="1:9" x14ac:dyDescent="0.25">
      <c r="A35" s="2"/>
      <c r="B35" s="2"/>
      <c r="C35" s="2"/>
      <c r="D35" s="16" t="s">
        <v>22</v>
      </c>
      <c r="E35" s="2"/>
      <c r="F35" s="16" t="s">
        <v>20</v>
      </c>
      <c r="G35" s="2"/>
      <c r="H35" s="3"/>
      <c r="I35" s="2"/>
    </row>
    <row r="36" spans="1:9" ht="18" x14ac:dyDescent="0.25">
      <c r="A36" s="2"/>
      <c r="B36" s="2" t="s">
        <v>23</v>
      </c>
      <c r="C36" s="2"/>
      <c r="D36" s="17"/>
      <c r="E36" s="18" t="s">
        <v>11</v>
      </c>
      <c r="F36" s="17"/>
      <c r="G36" s="23" t="s">
        <v>21</v>
      </c>
      <c r="H36" s="20">
        <f>(D36*F36)*0.85/1000</f>
        <v>0</v>
      </c>
      <c r="I36" s="2"/>
    </row>
    <row r="37" spans="1:9" x14ac:dyDescent="0.25">
      <c r="A37" s="2"/>
      <c r="B37" s="2"/>
      <c r="C37" s="2"/>
      <c r="D37" s="3"/>
      <c r="E37" s="2"/>
      <c r="F37" s="3"/>
      <c r="G37" s="2"/>
      <c r="H37" s="3"/>
      <c r="I37" s="2"/>
    </row>
    <row r="38" spans="1:9" x14ac:dyDescent="0.25">
      <c r="A38" s="2"/>
      <c r="B38" s="2"/>
      <c r="C38" s="2"/>
      <c r="D38" s="16" t="s">
        <v>22</v>
      </c>
      <c r="E38" s="2"/>
      <c r="F38" s="16" t="s">
        <v>20</v>
      </c>
      <c r="G38" s="2"/>
      <c r="H38" s="3"/>
      <c r="I38" s="2"/>
    </row>
    <row r="39" spans="1:9" ht="12" customHeight="1" x14ac:dyDescent="0.25">
      <c r="A39" s="2"/>
      <c r="B39" s="2"/>
      <c r="C39" s="2"/>
      <c r="D39" s="3"/>
      <c r="E39" s="2"/>
      <c r="F39" s="3"/>
      <c r="G39" s="2"/>
      <c r="H39" s="3"/>
      <c r="I39" s="2"/>
    </row>
    <row r="40" spans="1:9" ht="12" customHeight="1" x14ac:dyDescent="0.25">
      <c r="A40" s="2"/>
      <c r="B40" s="2"/>
      <c r="C40" s="2"/>
      <c r="D40" s="3"/>
      <c r="E40" s="2"/>
      <c r="F40" s="3"/>
      <c r="G40" s="2"/>
      <c r="H40" s="3"/>
      <c r="I40" s="2"/>
    </row>
    <row r="41" spans="1:9" ht="15.75" customHeight="1" x14ac:dyDescent="0.25">
      <c r="A41" s="2"/>
      <c r="B41" s="2"/>
      <c r="C41" s="2"/>
      <c r="D41" s="3"/>
      <c r="E41" s="11" t="s">
        <v>24</v>
      </c>
      <c r="F41" s="3"/>
      <c r="G41" s="2"/>
      <c r="H41" s="24">
        <f>SUM(H36,H33,H29,H27,H22,H20)</f>
        <v>0</v>
      </c>
      <c r="I41" s="2"/>
    </row>
    <row r="42" spans="1:9" x14ac:dyDescent="0.25">
      <c r="A42" s="2"/>
      <c r="B42" s="2"/>
      <c r="C42" s="2"/>
      <c r="D42" s="3"/>
      <c r="E42" s="2" t="s">
        <v>25</v>
      </c>
      <c r="F42" s="3"/>
      <c r="G42" s="2"/>
      <c r="H42" s="3"/>
      <c r="I42" s="2"/>
    </row>
    <row r="43" spans="1:9" ht="12.75" customHeight="1" x14ac:dyDescent="0.25">
      <c r="A43" s="2"/>
      <c r="B43" s="2"/>
      <c r="C43" s="2"/>
      <c r="D43" s="3"/>
      <c r="E43" s="2"/>
      <c r="F43" s="3"/>
      <c r="G43" s="2"/>
      <c r="H43" s="3"/>
      <c r="I43" s="2"/>
    </row>
    <row r="44" spans="1:9" ht="12" customHeight="1" x14ac:dyDescent="0.25">
      <c r="A44" s="2"/>
      <c r="B44" s="2"/>
      <c r="C44" s="2"/>
      <c r="D44" s="3"/>
      <c r="E44" s="2"/>
      <c r="F44" s="3"/>
      <c r="G44" s="2"/>
      <c r="H44" s="3"/>
      <c r="I44" s="2"/>
    </row>
    <row r="45" spans="1:9" ht="15.75" x14ac:dyDescent="0.25">
      <c r="A45" s="2"/>
      <c r="B45" s="15" t="s">
        <v>26</v>
      </c>
      <c r="C45" s="2"/>
      <c r="D45" s="16" t="s">
        <v>15</v>
      </c>
      <c r="E45" s="2"/>
      <c r="F45" s="16" t="s">
        <v>20</v>
      </c>
      <c r="G45" s="2"/>
      <c r="H45" s="3"/>
      <c r="I45" s="2"/>
    </row>
    <row r="46" spans="1:9" ht="18" x14ac:dyDescent="0.25">
      <c r="A46" s="2"/>
      <c r="B46" s="2" t="s">
        <v>17</v>
      </c>
      <c r="C46" s="2"/>
      <c r="D46" s="17"/>
      <c r="E46" s="18" t="s">
        <v>11</v>
      </c>
      <c r="F46" s="17"/>
      <c r="G46" s="23" t="s">
        <v>27</v>
      </c>
      <c r="H46" s="20">
        <f>(D46*F46)*0.9/1000</f>
        <v>0</v>
      </c>
      <c r="I46" s="2"/>
    </row>
    <row r="47" spans="1:9" x14ac:dyDescent="0.25">
      <c r="A47" s="2"/>
      <c r="B47" s="2"/>
      <c r="C47" s="2"/>
      <c r="D47" s="3"/>
      <c r="E47" s="2"/>
      <c r="F47" s="3"/>
      <c r="G47" s="2"/>
      <c r="H47" s="3"/>
      <c r="I47" s="2"/>
    </row>
    <row r="48" spans="1:9" x14ac:dyDescent="0.25">
      <c r="A48" s="2"/>
      <c r="B48" s="2"/>
      <c r="C48" s="2"/>
      <c r="D48" s="16" t="s">
        <v>22</v>
      </c>
      <c r="E48" s="2"/>
      <c r="F48" s="16" t="s">
        <v>20</v>
      </c>
      <c r="G48" s="2"/>
      <c r="H48" s="3"/>
      <c r="I48" s="2"/>
    </row>
    <row r="49" spans="1:9" ht="18" x14ac:dyDescent="0.25">
      <c r="A49" s="2"/>
      <c r="B49" s="2" t="s">
        <v>23</v>
      </c>
      <c r="C49" s="2"/>
      <c r="D49" s="17"/>
      <c r="E49" s="18" t="s">
        <v>11</v>
      </c>
      <c r="F49" s="17"/>
      <c r="G49" s="23" t="s">
        <v>27</v>
      </c>
      <c r="H49" s="20">
        <f>(D49*F49)*0.9/1000</f>
        <v>0</v>
      </c>
      <c r="I49" s="2"/>
    </row>
    <row r="50" spans="1:9" ht="6" customHeight="1" x14ac:dyDescent="0.25">
      <c r="A50" s="2"/>
      <c r="B50" s="2"/>
      <c r="C50" s="2"/>
      <c r="D50" s="3"/>
      <c r="E50" s="2"/>
      <c r="F50" s="3"/>
      <c r="G50" s="2"/>
      <c r="H50" s="3"/>
      <c r="I50" s="2"/>
    </row>
    <row r="51" spans="1:9" ht="19.5" customHeight="1" x14ac:dyDescent="0.25">
      <c r="A51" s="2"/>
      <c r="B51" s="2"/>
      <c r="C51" s="2"/>
      <c r="D51" s="3"/>
      <c r="E51" s="11" t="s">
        <v>24</v>
      </c>
      <c r="F51" s="3"/>
      <c r="G51" s="2"/>
      <c r="H51" s="24">
        <f>H41+H46+H49</f>
        <v>0</v>
      </c>
      <c r="I51" s="2"/>
    </row>
    <row r="52" spans="1:9" ht="13.5" customHeight="1" x14ac:dyDescent="0.25">
      <c r="A52" s="2"/>
      <c r="B52" s="2"/>
      <c r="C52" s="2"/>
      <c r="D52" s="3"/>
      <c r="E52" s="2" t="s">
        <v>28</v>
      </c>
      <c r="F52" s="3"/>
      <c r="G52" s="2"/>
      <c r="H52" s="3"/>
      <c r="I52" s="2"/>
    </row>
    <row r="53" spans="1:9" x14ac:dyDescent="0.25">
      <c r="A53" s="2"/>
      <c r="B53" s="2"/>
      <c r="C53" s="2"/>
      <c r="D53" s="3"/>
      <c r="E53" s="2"/>
      <c r="F53" s="3"/>
      <c r="G53" s="2"/>
      <c r="H53" s="3"/>
      <c r="I53" s="2"/>
    </row>
    <row r="54" spans="1:9" x14ac:dyDescent="0.25">
      <c r="A54" s="25"/>
      <c r="B54" s="25"/>
      <c r="C54" s="25"/>
      <c r="D54" s="26"/>
      <c r="E54" s="25"/>
      <c r="F54" s="26"/>
      <c r="G54" s="25"/>
      <c r="H54" s="26"/>
      <c r="I54" s="25"/>
    </row>
  </sheetData>
  <mergeCells count="2">
    <mergeCell ref="B8:C8"/>
    <mergeCell ref="A14:H14"/>
  </mergeCell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7" zoomScaleNormal="100" workbookViewId="0">
      <selection activeCell="L18" sqref="L18"/>
    </sheetView>
  </sheetViews>
  <sheetFormatPr baseColWidth="10" defaultColWidth="10.5703125" defaultRowHeight="15" x14ac:dyDescent="0.25"/>
  <cols>
    <col min="1" max="1" width="9.85546875" customWidth="1"/>
    <col min="2" max="2" width="10.42578125" customWidth="1"/>
    <col min="3" max="3" width="10" customWidth="1"/>
    <col min="4" max="4" width="10" style="1" customWidth="1"/>
    <col min="5" max="5" width="10.42578125" customWidth="1"/>
    <col min="6" max="6" width="11.42578125" style="1" customWidth="1"/>
    <col min="8" max="8" width="18.28515625" style="1" customWidth="1"/>
    <col min="9" max="9" width="13.5703125" customWidth="1"/>
    <col min="260" max="260" width="11.42578125" customWidth="1"/>
    <col min="262" max="262" width="11.42578125" customWidth="1"/>
    <col min="264" max="264" width="19.5703125" customWidth="1"/>
    <col min="516" max="516" width="11.42578125" customWidth="1"/>
    <col min="518" max="518" width="11.42578125" customWidth="1"/>
    <col min="520" max="520" width="19.5703125" customWidth="1"/>
    <col min="772" max="772" width="11.42578125" customWidth="1"/>
    <col min="774" max="774" width="11.42578125" customWidth="1"/>
    <col min="776" max="776" width="19.5703125" customWidth="1"/>
  </cols>
  <sheetData>
    <row r="1" spans="1:10" ht="13.5" customHeight="1" x14ac:dyDescent="0.25">
      <c r="A1" s="2"/>
      <c r="B1" s="2"/>
      <c r="C1" s="2"/>
      <c r="D1" s="3"/>
      <c r="E1" s="2"/>
      <c r="F1" s="3"/>
      <c r="G1" s="2"/>
      <c r="H1" s="4"/>
      <c r="I1" s="5"/>
      <c r="J1" s="6"/>
    </row>
    <row r="2" spans="1:10" ht="13.5" customHeight="1" x14ac:dyDescent="0.25">
      <c r="A2" s="2"/>
      <c r="B2" s="2"/>
      <c r="C2" s="2"/>
      <c r="D2" s="7"/>
      <c r="E2" s="8" t="s">
        <v>145</v>
      </c>
      <c r="F2" s="9"/>
      <c r="G2" s="2"/>
      <c r="H2" s="4"/>
      <c r="I2" s="5"/>
      <c r="J2" s="6"/>
    </row>
    <row r="3" spans="1:10" ht="13.5" customHeight="1" x14ac:dyDescent="0.25">
      <c r="A3" s="2"/>
      <c r="B3" s="2"/>
      <c r="C3" s="2"/>
      <c r="D3" s="3"/>
      <c r="E3" s="2"/>
      <c r="F3" s="3"/>
      <c r="G3" s="2"/>
      <c r="H3" s="4"/>
      <c r="I3" s="5"/>
      <c r="J3" s="6"/>
    </row>
    <row r="4" spans="1:10" ht="13.5" customHeight="1" x14ac:dyDescent="0.25">
      <c r="A4" s="2"/>
      <c r="B4" s="2"/>
      <c r="C4" s="2"/>
      <c r="D4" s="3"/>
      <c r="E4" s="2"/>
      <c r="F4" s="3"/>
      <c r="G4" s="2"/>
      <c r="H4" s="4"/>
      <c r="I4" s="5"/>
      <c r="J4" s="6"/>
    </row>
    <row r="5" spans="1:10" ht="13.5" customHeight="1" x14ac:dyDescent="0.25">
      <c r="A5" s="2"/>
      <c r="B5" s="2"/>
      <c r="C5" s="2"/>
      <c r="D5" s="7"/>
      <c r="E5" s="8"/>
      <c r="F5" s="9"/>
      <c r="G5" s="2"/>
      <c r="H5" s="3"/>
      <c r="I5" s="2"/>
    </row>
    <row r="6" spans="1:10" ht="13.5" customHeight="1" x14ac:dyDescent="0.25">
      <c r="A6" s="2"/>
      <c r="B6" s="2"/>
      <c r="C6" s="2"/>
      <c r="D6" s="2"/>
      <c r="E6" s="10"/>
      <c r="F6" s="11"/>
      <c r="G6" s="2"/>
      <c r="H6" s="3"/>
      <c r="I6" s="2"/>
    </row>
    <row r="7" spans="1:10" ht="13.5" customHeight="1" x14ac:dyDescent="0.25">
      <c r="A7" s="2"/>
      <c r="B7" s="11" t="s">
        <v>0</v>
      </c>
      <c r="C7" s="11"/>
      <c r="D7" s="2"/>
      <c r="E7" s="2"/>
      <c r="F7" s="11" t="s">
        <v>1</v>
      </c>
      <c r="G7" s="3"/>
      <c r="H7" s="10" t="s">
        <v>2</v>
      </c>
      <c r="I7" s="2"/>
    </row>
    <row r="8" spans="1:10" ht="13.5" customHeight="1" x14ac:dyDescent="0.25">
      <c r="A8" s="2"/>
      <c r="B8" s="175"/>
      <c r="C8" s="175"/>
      <c r="D8" s="3"/>
      <c r="E8" s="3"/>
      <c r="F8" s="27">
        <f>'Report stocks 2022'!F8</f>
        <v>87</v>
      </c>
      <c r="G8" s="3"/>
      <c r="H8" s="27"/>
      <c r="I8" s="2"/>
    </row>
    <row r="9" spans="1:10" ht="13.5" customHeight="1" x14ac:dyDescent="0.25">
      <c r="A9" s="2"/>
      <c r="B9" s="2"/>
      <c r="C9" s="2"/>
      <c r="D9" s="2"/>
      <c r="E9" s="10"/>
      <c r="F9" s="11"/>
      <c r="G9" s="2"/>
      <c r="H9" s="3"/>
      <c r="I9" s="2"/>
    </row>
    <row r="10" spans="1:10" ht="13.5" customHeight="1" x14ac:dyDescent="0.25">
      <c r="A10" s="2"/>
      <c r="B10" s="2"/>
      <c r="C10" s="2"/>
      <c r="D10" s="2"/>
      <c r="E10" s="10"/>
      <c r="F10" s="11" t="s">
        <v>3</v>
      </c>
      <c r="G10" s="2"/>
      <c r="H10" s="3"/>
      <c r="I10" s="2"/>
    </row>
    <row r="11" spans="1:10" ht="13.5" customHeight="1" x14ac:dyDescent="0.25">
      <c r="A11" s="2"/>
      <c r="B11" s="2"/>
      <c r="C11" s="2" t="s">
        <v>4</v>
      </c>
      <c r="D11" s="2"/>
      <c r="E11" s="11"/>
      <c r="F11" s="172">
        <v>45119</v>
      </c>
      <c r="G11" s="2"/>
      <c r="H11" s="3"/>
      <c r="I11" s="2"/>
    </row>
    <row r="12" spans="1:10" ht="13.5" customHeight="1" x14ac:dyDescent="0.25">
      <c r="A12" s="2"/>
      <c r="B12" s="2"/>
      <c r="C12" s="2"/>
      <c r="D12" s="3"/>
      <c r="E12" s="2"/>
      <c r="F12" s="3"/>
      <c r="G12" s="2"/>
      <c r="H12" s="3"/>
      <c r="I12" s="2"/>
    </row>
    <row r="13" spans="1:10" ht="13.5" customHeight="1" x14ac:dyDescent="0.25">
      <c r="A13" s="2"/>
      <c r="B13" s="2"/>
      <c r="C13" s="2"/>
      <c r="D13" s="3"/>
      <c r="E13" s="2"/>
      <c r="F13" s="3"/>
      <c r="G13" s="2"/>
      <c r="H13" s="3"/>
      <c r="I13" s="2"/>
    </row>
    <row r="14" spans="1:10" ht="13.5" customHeight="1" x14ac:dyDescent="0.25">
      <c r="A14" s="176" t="s">
        <v>147</v>
      </c>
      <c r="B14" s="176"/>
      <c r="C14" s="176"/>
      <c r="D14" s="176"/>
      <c r="E14" s="176"/>
      <c r="F14" s="176"/>
      <c r="G14" s="176"/>
      <c r="H14" s="176"/>
      <c r="I14" s="176"/>
    </row>
    <row r="15" spans="1:10" ht="13.5" customHeight="1" x14ac:dyDescent="0.25">
      <c r="A15" s="176"/>
      <c r="B15" s="176"/>
      <c r="C15" s="176"/>
      <c r="D15" s="176"/>
      <c r="E15" s="176"/>
      <c r="F15" s="176"/>
      <c r="G15" s="176"/>
      <c r="H15" s="176"/>
      <c r="I15" s="176"/>
    </row>
    <row r="16" spans="1:10" ht="13.5" customHeight="1" x14ac:dyDescent="0.25">
      <c r="A16" s="2"/>
      <c r="B16" s="2"/>
      <c r="C16" s="2"/>
      <c r="D16" s="3"/>
      <c r="E16" s="2"/>
      <c r="F16" s="3"/>
      <c r="G16" s="2"/>
      <c r="H16" s="3"/>
      <c r="I16" s="2"/>
    </row>
    <row r="17" spans="1:9" ht="13.5" customHeight="1" x14ac:dyDescent="0.25">
      <c r="A17" s="2"/>
      <c r="B17" s="15" t="s">
        <v>5</v>
      </c>
      <c r="C17" s="2"/>
      <c r="D17" s="16" t="s">
        <v>6</v>
      </c>
      <c r="E17" s="2"/>
      <c r="F17" s="16" t="s">
        <v>7</v>
      </c>
      <c r="G17" s="2"/>
      <c r="H17" s="10" t="s">
        <v>8</v>
      </c>
      <c r="I17" s="2" t="s">
        <v>29</v>
      </c>
    </row>
    <row r="18" spans="1:9" ht="13.5" customHeight="1" x14ac:dyDescent="0.25">
      <c r="A18" s="2"/>
      <c r="B18" s="2"/>
      <c r="C18" s="2"/>
      <c r="D18" s="3"/>
      <c r="E18" s="2"/>
      <c r="F18" s="3"/>
      <c r="G18" s="2"/>
      <c r="H18" s="3" t="s">
        <v>9</v>
      </c>
      <c r="I18" s="2"/>
    </row>
    <row r="19" spans="1:9" ht="13.5" customHeight="1" x14ac:dyDescent="0.25">
      <c r="A19" s="2"/>
      <c r="B19" s="2"/>
      <c r="C19" s="2"/>
      <c r="D19" s="3"/>
      <c r="E19" s="2"/>
      <c r="F19" s="3"/>
      <c r="G19" s="2"/>
      <c r="H19" s="3"/>
      <c r="I19" s="2"/>
    </row>
    <row r="20" spans="1:9" ht="13.5" customHeight="1" x14ac:dyDescent="0.25">
      <c r="A20" s="2"/>
      <c r="B20" s="2" t="s">
        <v>10</v>
      </c>
      <c r="C20" s="2"/>
      <c r="D20" s="17">
        <v>0</v>
      </c>
      <c r="E20" s="18" t="s">
        <v>11</v>
      </c>
      <c r="F20" s="17">
        <v>0</v>
      </c>
      <c r="G20" s="19" t="s">
        <v>12</v>
      </c>
      <c r="H20" s="20">
        <f>D20*F20/1000</f>
        <v>0</v>
      </c>
      <c r="I20" s="2" t="e">
        <f>H20/B21</f>
        <v>#DIV/0!</v>
      </c>
    </row>
    <row r="21" spans="1:9" ht="13.5" customHeight="1" x14ac:dyDescent="0.25">
      <c r="A21" s="2"/>
      <c r="B21" s="17">
        <v>0</v>
      </c>
      <c r="C21" s="28" t="s">
        <v>30</v>
      </c>
      <c r="D21" s="21"/>
      <c r="E21" s="18"/>
      <c r="F21" s="21"/>
      <c r="G21" s="19"/>
      <c r="H21" s="22"/>
      <c r="I21" s="2"/>
    </row>
    <row r="22" spans="1:9" ht="13.5" customHeight="1" x14ac:dyDescent="0.25">
      <c r="A22" s="2"/>
      <c r="B22" s="2" t="s">
        <v>13</v>
      </c>
      <c r="C22" s="2"/>
      <c r="D22" s="17">
        <v>0</v>
      </c>
      <c r="E22" s="18" t="s">
        <v>11</v>
      </c>
      <c r="F22" s="17">
        <v>0</v>
      </c>
      <c r="G22" s="19" t="s">
        <v>12</v>
      </c>
      <c r="H22" s="20">
        <f>D22*F22/1000</f>
        <v>0</v>
      </c>
      <c r="I22" s="2" t="e">
        <f>H22/B23</f>
        <v>#DIV/0!</v>
      </c>
    </row>
    <row r="23" spans="1:9" ht="13.5" customHeight="1" x14ac:dyDescent="0.25">
      <c r="A23" s="2"/>
      <c r="B23" s="17">
        <v>0</v>
      </c>
      <c r="C23" s="28" t="s">
        <v>30</v>
      </c>
      <c r="D23" s="21"/>
      <c r="E23" s="18"/>
      <c r="F23" s="21"/>
      <c r="G23" s="19"/>
      <c r="H23" s="22"/>
      <c r="I23" s="2"/>
    </row>
    <row r="24" spans="1:9" ht="13.5" customHeight="1" x14ac:dyDescent="0.25">
      <c r="A24" s="2"/>
      <c r="B24" s="2"/>
      <c r="C24" s="2"/>
      <c r="D24" s="2"/>
      <c r="E24" s="2"/>
      <c r="F24" s="2"/>
      <c r="G24" s="19"/>
      <c r="H24" s="22"/>
      <c r="I24" s="2"/>
    </row>
    <row r="25" spans="1:9" ht="13.5" customHeight="1" x14ac:dyDescent="0.25">
      <c r="A25" s="2"/>
      <c r="B25" s="15" t="s">
        <v>14</v>
      </c>
      <c r="C25" s="2"/>
      <c r="D25" s="17"/>
      <c r="E25" s="28" t="s">
        <v>30</v>
      </c>
      <c r="F25" s="3"/>
      <c r="G25" s="2"/>
      <c r="H25" s="3"/>
      <c r="I25" s="2"/>
    </row>
    <row r="26" spans="1:9" ht="13.5" customHeight="1" x14ac:dyDescent="0.25">
      <c r="A26" s="2"/>
      <c r="C26" s="2"/>
      <c r="D26" s="16" t="s">
        <v>15</v>
      </c>
      <c r="E26" s="2"/>
      <c r="F26" s="16" t="s">
        <v>31</v>
      </c>
      <c r="G26" s="2"/>
      <c r="H26" s="3"/>
      <c r="I26" s="2"/>
    </row>
    <row r="27" spans="1:9" ht="13.5" customHeight="1" x14ac:dyDescent="0.25">
      <c r="A27" s="2"/>
      <c r="B27" s="2" t="s">
        <v>17</v>
      </c>
      <c r="C27" s="2"/>
      <c r="D27" s="17">
        <v>0</v>
      </c>
      <c r="E27" s="18" t="s">
        <v>11</v>
      </c>
      <c r="F27" s="17">
        <v>0</v>
      </c>
      <c r="G27" s="19" t="s">
        <v>12</v>
      </c>
      <c r="H27" s="20">
        <f>D27*F27/1000</f>
        <v>0</v>
      </c>
      <c r="I27" s="177" t="e">
        <f>(H27+H29)/D25</f>
        <v>#DIV/0!</v>
      </c>
    </row>
    <row r="28" spans="1:9" ht="13.5" customHeight="1" x14ac:dyDescent="0.25">
      <c r="A28" s="2"/>
      <c r="B28" s="2"/>
      <c r="C28" s="2"/>
      <c r="D28" s="3"/>
      <c r="E28" s="2"/>
      <c r="F28" s="3"/>
      <c r="G28" s="2"/>
      <c r="H28" s="3"/>
      <c r="I28" s="177"/>
    </row>
    <row r="29" spans="1:9" ht="13.5" customHeight="1" x14ac:dyDescent="0.25">
      <c r="A29" s="2"/>
      <c r="B29" s="2" t="s">
        <v>18</v>
      </c>
      <c r="C29" s="2"/>
      <c r="D29" s="17"/>
      <c r="E29" s="18" t="s">
        <v>11</v>
      </c>
      <c r="F29" s="17"/>
      <c r="G29" s="19" t="s">
        <v>12</v>
      </c>
      <c r="H29" s="20">
        <f>D29*F29/1000</f>
        <v>0</v>
      </c>
      <c r="I29" s="177"/>
    </row>
    <row r="30" spans="1:9" ht="13.5" customHeight="1" x14ac:dyDescent="0.25">
      <c r="A30" s="2"/>
      <c r="B30" s="2"/>
      <c r="C30" s="2"/>
      <c r="D30" s="3"/>
      <c r="E30" s="2"/>
      <c r="F30" s="3"/>
      <c r="G30" s="2"/>
      <c r="H30" s="3"/>
      <c r="I30" s="2"/>
    </row>
    <row r="31" spans="1:9" ht="13.5" customHeight="1" x14ac:dyDescent="0.25">
      <c r="A31" s="2"/>
      <c r="B31" s="2"/>
      <c r="C31" s="2"/>
      <c r="D31" s="3"/>
      <c r="E31" s="2"/>
      <c r="F31" s="3"/>
      <c r="G31" s="2"/>
      <c r="H31" s="3"/>
      <c r="I31" s="2"/>
    </row>
    <row r="32" spans="1:9" ht="13.5" customHeight="1" x14ac:dyDescent="0.25">
      <c r="A32" s="2"/>
      <c r="B32" s="15" t="s">
        <v>19</v>
      </c>
      <c r="C32" s="2"/>
      <c r="D32" s="17"/>
      <c r="E32" s="28" t="s">
        <v>30</v>
      </c>
      <c r="F32" s="3"/>
      <c r="G32" s="2"/>
      <c r="H32" s="3"/>
      <c r="I32" s="2"/>
    </row>
    <row r="33" spans="1:9" ht="13.5" customHeight="1" x14ac:dyDescent="0.25">
      <c r="A33" s="2"/>
      <c r="C33" s="2"/>
      <c r="D33" s="16" t="s">
        <v>15</v>
      </c>
      <c r="E33" s="2"/>
      <c r="F33" s="16" t="s">
        <v>20</v>
      </c>
      <c r="G33" s="2"/>
      <c r="H33" s="3"/>
      <c r="I33" s="2"/>
    </row>
    <row r="34" spans="1:9" ht="13.5" customHeight="1" x14ac:dyDescent="0.25">
      <c r="A34" s="2"/>
      <c r="B34" s="2" t="s">
        <v>17</v>
      </c>
      <c r="C34" s="2"/>
      <c r="D34" s="17">
        <v>0</v>
      </c>
      <c r="E34" s="18" t="s">
        <v>11</v>
      </c>
      <c r="F34" s="17">
        <v>0</v>
      </c>
      <c r="G34" s="23" t="s">
        <v>21</v>
      </c>
      <c r="H34" s="20">
        <f>(D34*F34)*0.85/1000</f>
        <v>0</v>
      </c>
      <c r="I34" s="178" t="e">
        <f>(H34+H37)/D32</f>
        <v>#DIV/0!</v>
      </c>
    </row>
    <row r="35" spans="1:9" ht="13.5" customHeight="1" x14ac:dyDescent="0.25">
      <c r="A35" s="2"/>
      <c r="B35" s="2"/>
      <c r="C35" s="2"/>
      <c r="D35" s="3"/>
      <c r="E35" s="2"/>
      <c r="F35" s="3"/>
      <c r="G35" s="2"/>
      <c r="H35" s="3"/>
      <c r="I35" s="178"/>
    </row>
    <row r="36" spans="1:9" ht="13.5" customHeight="1" x14ac:dyDescent="0.25">
      <c r="A36" s="2"/>
      <c r="B36" s="2"/>
      <c r="C36" s="2"/>
      <c r="D36" s="16" t="s">
        <v>22</v>
      </c>
      <c r="E36" s="2"/>
      <c r="F36" s="16" t="s">
        <v>20</v>
      </c>
      <c r="G36" s="2"/>
      <c r="H36" s="3"/>
      <c r="I36" s="178"/>
    </row>
    <row r="37" spans="1:9" ht="13.5" customHeight="1" x14ac:dyDescent="0.25">
      <c r="A37" s="2"/>
      <c r="B37" s="2" t="s">
        <v>23</v>
      </c>
      <c r="C37" s="2"/>
      <c r="D37" s="17">
        <v>0</v>
      </c>
      <c r="E37" s="18" t="s">
        <v>11</v>
      </c>
      <c r="F37" s="17">
        <v>0</v>
      </c>
      <c r="G37" s="23" t="s">
        <v>21</v>
      </c>
      <c r="H37" s="20">
        <f>(D37*F37)*0.85/1000</f>
        <v>0</v>
      </c>
      <c r="I37" s="178"/>
    </row>
    <row r="38" spans="1:9" ht="13.5" customHeight="1" x14ac:dyDescent="0.25">
      <c r="A38" s="2"/>
      <c r="B38" s="2"/>
      <c r="C38" s="2"/>
      <c r="D38" s="3"/>
      <c r="E38" s="2"/>
      <c r="F38" s="3"/>
      <c r="G38" s="2"/>
      <c r="H38" s="3"/>
      <c r="I38" s="2"/>
    </row>
    <row r="39" spans="1:9" ht="13.5" customHeight="1" x14ac:dyDescent="0.25">
      <c r="A39" s="2"/>
      <c r="B39" s="2"/>
      <c r="C39" s="2"/>
      <c r="D39" s="16" t="s">
        <v>22</v>
      </c>
      <c r="E39" s="2"/>
      <c r="F39" s="16" t="s">
        <v>20</v>
      </c>
      <c r="G39" s="2"/>
      <c r="H39" s="3"/>
      <c r="I39" s="2"/>
    </row>
    <row r="40" spans="1:9" ht="13.5" customHeight="1" x14ac:dyDescent="0.25">
      <c r="A40" s="2"/>
      <c r="B40" s="2"/>
      <c r="C40" s="2"/>
      <c r="D40" s="3"/>
      <c r="E40" s="2"/>
      <c r="F40" s="3"/>
      <c r="G40" s="2"/>
      <c r="H40" s="3"/>
      <c r="I40" s="2"/>
    </row>
    <row r="41" spans="1:9" ht="13.5" customHeight="1" x14ac:dyDescent="0.25">
      <c r="A41" s="2"/>
      <c r="B41" s="2"/>
      <c r="C41" s="2"/>
      <c r="D41" s="3"/>
      <c r="E41" s="2"/>
      <c r="F41" s="3"/>
      <c r="G41" s="2"/>
      <c r="H41" s="3"/>
      <c r="I41" s="2"/>
    </row>
    <row r="42" spans="1:9" ht="13.5" customHeight="1" x14ac:dyDescent="0.25">
      <c r="A42" s="2"/>
      <c r="B42" s="2"/>
      <c r="C42" s="2"/>
      <c r="D42" s="3"/>
      <c r="E42" s="11" t="s">
        <v>24</v>
      </c>
      <c r="F42" s="3"/>
      <c r="G42" s="2"/>
      <c r="H42" s="24">
        <f>SUM(H37,H34,H29,H27,H22,H20)</f>
        <v>0</v>
      </c>
      <c r="I42" s="2"/>
    </row>
    <row r="43" spans="1:9" ht="13.5" customHeight="1" x14ac:dyDescent="0.25">
      <c r="A43" s="2"/>
      <c r="B43" s="2"/>
      <c r="C43" s="2"/>
      <c r="D43" s="3"/>
      <c r="E43" s="2" t="s">
        <v>25</v>
      </c>
      <c r="F43" s="3"/>
      <c r="G43" s="2"/>
      <c r="H43" s="3"/>
      <c r="I43" s="2"/>
    </row>
    <row r="44" spans="1:9" ht="13.5" customHeight="1" x14ac:dyDescent="0.25">
      <c r="A44" s="2"/>
      <c r="B44" s="2"/>
      <c r="C44" s="2"/>
      <c r="D44" s="3"/>
      <c r="E44" s="2"/>
      <c r="F44" s="3"/>
      <c r="G44" s="2"/>
      <c r="H44" s="3"/>
      <c r="I44" s="2"/>
    </row>
    <row r="45" spans="1:9" ht="13.5" customHeight="1" x14ac:dyDescent="0.25">
      <c r="A45" s="2"/>
      <c r="B45" s="15" t="s">
        <v>32</v>
      </c>
      <c r="C45" s="2"/>
      <c r="D45" s="17"/>
      <c r="E45" s="28" t="s">
        <v>30</v>
      </c>
      <c r="F45" s="3"/>
      <c r="G45" s="2"/>
      <c r="H45" s="3"/>
      <c r="I45" s="2"/>
    </row>
    <row r="46" spans="1:9" ht="13.5" customHeight="1" x14ac:dyDescent="0.25">
      <c r="A46" s="2"/>
      <c r="B46" s="15"/>
      <c r="C46" s="2"/>
      <c r="D46" s="3"/>
      <c r="E46" s="2"/>
      <c r="F46" s="3"/>
      <c r="G46" s="2"/>
      <c r="H46" s="3"/>
      <c r="I46" s="2"/>
    </row>
    <row r="47" spans="1:9" ht="13.5" customHeight="1" x14ac:dyDescent="0.25">
      <c r="A47" s="2"/>
      <c r="B47" s="15"/>
      <c r="C47" s="2"/>
      <c r="D47" s="16" t="s">
        <v>15</v>
      </c>
      <c r="E47" s="2"/>
      <c r="F47" s="16" t="s">
        <v>20</v>
      </c>
      <c r="G47" s="2"/>
      <c r="H47" s="3"/>
      <c r="I47" s="2"/>
    </row>
    <row r="48" spans="1:9" ht="13.5" customHeight="1" x14ac:dyDescent="0.25">
      <c r="A48" s="2"/>
      <c r="B48" s="2" t="s">
        <v>17</v>
      </c>
      <c r="C48" s="2"/>
      <c r="D48" s="17"/>
      <c r="E48" s="18" t="s">
        <v>11</v>
      </c>
      <c r="F48" s="17"/>
      <c r="G48" s="23" t="s">
        <v>27</v>
      </c>
      <c r="H48" s="20">
        <f>(D48*F48)*0.9/1000</f>
        <v>0</v>
      </c>
      <c r="I48" s="177" t="e">
        <f>(H48+H51)/D45</f>
        <v>#DIV/0!</v>
      </c>
    </row>
    <row r="49" spans="1:9" ht="13.5" customHeight="1" x14ac:dyDescent="0.25">
      <c r="A49" s="2"/>
      <c r="B49" s="2"/>
      <c r="C49" s="2"/>
      <c r="D49" s="3"/>
      <c r="E49" s="2"/>
      <c r="F49" s="3"/>
      <c r="G49" s="2"/>
      <c r="H49" s="3"/>
      <c r="I49" s="177"/>
    </row>
    <row r="50" spans="1:9" ht="13.5" customHeight="1" x14ac:dyDescent="0.25">
      <c r="A50" s="2"/>
      <c r="B50" s="2"/>
      <c r="C50" s="2"/>
      <c r="D50" s="16" t="s">
        <v>22</v>
      </c>
      <c r="E50" s="2"/>
      <c r="F50" s="16" t="s">
        <v>20</v>
      </c>
      <c r="G50" s="2"/>
      <c r="H50" s="3"/>
      <c r="I50" s="177"/>
    </row>
    <row r="51" spans="1:9" ht="13.5" customHeight="1" x14ac:dyDescent="0.25">
      <c r="A51" s="2"/>
      <c r="B51" s="2" t="s">
        <v>23</v>
      </c>
      <c r="C51" s="2"/>
      <c r="D51" s="17"/>
      <c r="E51" s="18" t="s">
        <v>11</v>
      </c>
      <c r="F51" s="17"/>
      <c r="G51" s="23" t="s">
        <v>27</v>
      </c>
      <c r="H51" s="20">
        <f>(D51*F51)*0.9/1000</f>
        <v>0</v>
      </c>
      <c r="I51" s="177"/>
    </row>
    <row r="52" spans="1:9" ht="13.5" customHeight="1" x14ac:dyDescent="0.25">
      <c r="A52" s="2"/>
      <c r="B52" s="2"/>
      <c r="C52" s="2"/>
      <c r="D52" s="3"/>
      <c r="E52" s="2"/>
      <c r="F52" s="3"/>
      <c r="G52" s="2"/>
      <c r="H52" s="3"/>
      <c r="I52" s="2"/>
    </row>
    <row r="53" spans="1:9" ht="13.5" customHeight="1" x14ac:dyDescent="0.25">
      <c r="A53" s="2"/>
      <c r="B53" s="2"/>
      <c r="C53" s="2"/>
      <c r="D53" s="3"/>
      <c r="E53" s="11" t="s">
        <v>24</v>
      </c>
      <c r="F53" s="3"/>
      <c r="G53" s="2"/>
      <c r="H53" s="24">
        <f>H42+H48+H51</f>
        <v>0</v>
      </c>
      <c r="I53" s="2"/>
    </row>
    <row r="54" spans="1:9" ht="13.5" customHeight="1" x14ac:dyDescent="0.25">
      <c r="A54" s="2"/>
      <c r="B54" s="2"/>
      <c r="C54" s="2"/>
      <c r="D54" s="3"/>
      <c r="E54" s="2" t="s">
        <v>28</v>
      </c>
      <c r="F54" s="3"/>
      <c r="G54" s="2"/>
      <c r="H54" s="3"/>
      <c r="I54" s="2"/>
    </row>
    <row r="55" spans="1:9" x14ac:dyDescent="0.25">
      <c r="A55" s="2"/>
      <c r="B55" s="2"/>
      <c r="C55" s="2"/>
      <c r="D55" s="3"/>
      <c r="E55" s="2"/>
      <c r="F55" s="3"/>
      <c r="G55" s="2"/>
      <c r="H55" s="3"/>
      <c r="I55" s="2"/>
    </row>
    <row r="56" spans="1:9" x14ac:dyDescent="0.25">
      <c r="A56" s="25"/>
      <c r="B56" s="25"/>
      <c r="C56" s="25"/>
      <c r="D56" s="26"/>
      <c r="E56" s="25"/>
      <c r="F56" s="26"/>
      <c r="G56" s="25"/>
      <c r="H56" s="26"/>
      <c r="I56" s="25"/>
    </row>
    <row r="58" spans="1:9" x14ac:dyDescent="0.25">
      <c r="F58" s="1">
        <f ca="1">+F58:G61</f>
        <v>0</v>
      </c>
    </row>
  </sheetData>
  <mergeCells count="5">
    <mergeCell ref="B8:C8"/>
    <mergeCell ref="A14:I15"/>
    <mergeCell ref="I27:I29"/>
    <mergeCell ref="I34:I37"/>
    <mergeCell ref="I48:I51"/>
  </mergeCell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zoomScaleNormal="100" workbookViewId="0">
      <selection activeCell="N14" sqref="N14"/>
    </sheetView>
  </sheetViews>
  <sheetFormatPr baseColWidth="10" defaultColWidth="10.5703125" defaultRowHeight="15" x14ac:dyDescent="0.25"/>
  <cols>
    <col min="1" max="3" width="11.140625" customWidth="1"/>
    <col min="4" max="4" width="11.140625" style="1" customWidth="1"/>
    <col min="5" max="5" width="11.140625" customWidth="1"/>
    <col min="6" max="6" width="11.140625" style="1" customWidth="1"/>
    <col min="7" max="7" width="11.140625" customWidth="1"/>
    <col min="8" max="8" width="11.140625" style="1" customWidth="1"/>
    <col min="9" max="9" width="4.28515625" style="1" customWidth="1"/>
    <col min="10" max="10" width="13.5703125" customWidth="1"/>
    <col min="261" max="261" width="11.42578125" customWidth="1"/>
    <col min="263" max="263" width="11.42578125" customWidth="1"/>
    <col min="265" max="265" width="19.5703125" customWidth="1"/>
    <col min="517" max="517" width="11.42578125" customWidth="1"/>
    <col min="519" max="519" width="11.42578125" customWidth="1"/>
    <col min="521" max="521" width="19.5703125" customWidth="1"/>
    <col min="773" max="773" width="11.42578125" customWidth="1"/>
    <col min="775" max="775" width="11.42578125" customWidth="1"/>
    <col min="777" max="777" width="19.5703125" customWidth="1"/>
  </cols>
  <sheetData>
    <row r="1" spans="1:11" ht="14.25" customHeight="1" x14ac:dyDescent="0.25">
      <c r="A1" s="2"/>
      <c r="B1" s="2"/>
      <c r="C1" s="2"/>
      <c r="D1" s="3"/>
      <c r="E1" s="2"/>
      <c r="F1" s="3"/>
      <c r="G1" s="2"/>
      <c r="H1" s="4"/>
      <c r="I1" s="4"/>
      <c r="J1" s="5"/>
      <c r="K1" s="6"/>
    </row>
    <row r="2" spans="1:11" ht="14.25" customHeight="1" x14ac:dyDescent="0.25">
      <c r="A2" s="2"/>
      <c r="B2" s="2"/>
      <c r="C2" s="2"/>
      <c r="D2" s="7"/>
      <c r="E2" s="8" t="s">
        <v>144</v>
      </c>
      <c r="F2" s="9"/>
      <c r="G2" s="2"/>
      <c r="H2" s="4"/>
      <c r="I2" s="4"/>
      <c r="J2" s="5"/>
      <c r="K2" s="6"/>
    </row>
    <row r="3" spans="1:11" ht="14.25" customHeight="1" x14ac:dyDescent="0.25">
      <c r="A3" s="2"/>
      <c r="B3" s="2"/>
      <c r="C3" s="2"/>
      <c r="D3" s="3"/>
      <c r="E3" s="2"/>
      <c r="F3" s="3"/>
      <c r="G3" s="2"/>
      <c r="H3" s="4"/>
      <c r="I3" s="4"/>
      <c r="J3" s="5"/>
      <c r="K3" s="6"/>
    </row>
    <row r="4" spans="1:11" ht="14.25" customHeight="1" x14ac:dyDescent="0.25">
      <c r="A4" s="2"/>
      <c r="B4" s="2"/>
      <c r="C4" s="2"/>
      <c r="D4" s="3"/>
      <c r="E4" s="2"/>
      <c r="F4" s="3"/>
      <c r="G4" s="2"/>
      <c r="H4" s="4"/>
      <c r="I4" s="4"/>
      <c r="J4" s="5"/>
      <c r="K4" s="6"/>
    </row>
    <row r="5" spans="1:11" ht="14.25" customHeight="1" x14ac:dyDescent="0.25">
      <c r="A5" s="2"/>
      <c r="B5" s="2"/>
      <c r="C5" s="2"/>
      <c r="D5" s="7"/>
      <c r="E5" s="8"/>
      <c r="F5" s="9"/>
      <c r="G5" s="2"/>
      <c r="H5" s="3"/>
      <c r="I5" s="3"/>
      <c r="J5" s="2"/>
    </row>
    <row r="6" spans="1:11" ht="14.25" customHeight="1" x14ac:dyDescent="0.25">
      <c r="A6" s="2"/>
      <c r="B6" s="2"/>
      <c r="C6" s="2"/>
      <c r="D6" s="2"/>
      <c r="E6" s="10"/>
      <c r="F6" s="11"/>
      <c r="G6" s="2"/>
      <c r="H6" s="3"/>
      <c r="I6" s="3"/>
      <c r="J6" s="2"/>
    </row>
    <row r="7" spans="1:11" ht="14.25" customHeight="1" x14ac:dyDescent="0.25">
      <c r="A7" s="2"/>
      <c r="B7" s="11" t="s">
        <v>0</v>
      </c>
      <c r="C7" s="11"/>
      <c r="D7" s="2"/>
      <c r="E7" s="2"/>
      <c r="F7" s="11" t="s">
        <v>1</v>
      </c>
      <c r="G7" s="3"/>
      <c r="H7" s="10" t="s">
        <v>2</v>
      </c>
      <c r="I7" s="10"/>
      <c r="J7" s="2"/>
    </row>
    <row r="8" spans="1:11" ht="14.25" customHeight="1" x14ac:dyDescent="0.25">
      <c r="A8" s="2"/>
      <c r="B8" s="175"/>
      <c r="C8" s="175"/>
      <c r="D8" s="3"/>
      <c r="E8" s="3"/>
      <c r="F8" s="27">
        <f>'Report stocks 2022'!F8</f>
        <v>87</v>
      </c>
      <c r="G8" s="3"/>
      <c r="H8" s="27"/>
      <c r="I8" s="29"/>
      <c r="J8" s="2"/>
    </row>
    <row r="9" spans="1:11" ht="14.25" customHeight="1" x14ac:dyDescent="0.25">
      <c r="A9" s="2"/>
      <c r="B9" s="2"/>
      <c r="C9" s="2"/>
      <c r="D9" s="2"/>
      <c r="E9" s="10"/>
      <c r="F9" s="11"/>
      <c r="G9" s="2"/>
      <c r="H9" s="3"/>
      <c r="I9" s="3"/>
      <c r="J9" s="2"/>
    </row>
    <row r="10" spans="1:11" ht="14.25" customHeight="1" x14ac:dyDescent="0.25">
      <c r="A10" s="2"/>
      <c r="B10" s="2"/>
      <c r="C10" s="2"/>
      <c r="D10" s="2"/>
      <c r="E10" s="10"/>
      <c r="F10" s="11"/>
      <c r="G10" s="2"/>
      <c r="H10" s="3"/>
      <c r="I10" s="3"/>
      <c r="J10" s="2"/>
    </row>
    <row r="11" spans="1:11" ht="14.25" customHeight="1" x14ac:dyDescent="0.25">
      <c r="A11" s="2"/>
      <c r="B11" s="2"/>
      <c r="C11" s="2" t="s">
        <v>4</v>
      </c>
      <c r="D11" s="2"/>
      <c r="E11" s="11"/>
      <c r="F11" s="3"/>
      <c r="G11" s="2"/>
      <c r="H11" s="3"/>
      <c r="I11" s="3"/>
      <c r="J11" s="2"/>
    </row>
    <row r="12" spans="1:11" ht="14.25" customHeight="1" x14ac:dyDescent="0.25">
      <c r="A12" s="2"/>
      <c r="B12" s="2"/>
      <c r="C12" s="2"/>
      <c r="D12" s="3"/>
      <c r="E12" s="2"/>
      <c r="F12" s="3"/>
      <c r="G12" s="2"/>
      <c r="H12" s="3"/>
      <c r="I12" s="3"/>
      <c r="J12" s="2"/>
    </row>
    <row r="13" spans="1:11" ht="14.25" customHeight="1" x14ac:dyDescent="0.25">
      <c r="A13" s="2"/>
      <c r="B13" s="2"/>
      <c r="C13" s="2"/>
      <c r="D13" s="3"/>
      <c r="E13" s="2"/>
      <c r="F13" s="3"/>
      <c r="G13" s="2"/>
      <c r="H13" s="3"/>
      <c r="I13" s="3"/>
      <c r="J13" s="2"/>
    </row>
    <row r="14" spans="1:11" ht="14.25" customHeight="1" x14ac:dyDescent="0.25">
      <c r="A14" s="176" t="s">
        <v>148</v>
      </c>
      <c r="B14" s="176"/>
      <c r="C14" s="176"/>
      <c r="D14" s="176"/>
      <c r="E14" s="176"/>
      <c r="F14" s="176"/>
      <c r="G14" s="176"/>
      <c r="H14" s="176"/>
      <c r="I14" s="176"/>
      <c r="J14" s="176"/>
    </row>
    <row r="15" spans="1:11" ht="14.25" customHeight="1" x14ac:dyDescent="0.25">
      <c r="A15" s="176"/>
      <c r="B15" s="176"/>
      <c r="C15" s="176"/>
      <c r="D15" s="176"/>
      <c r="E15" s="176"/>
      <c r="F15" s="176"/>
      <c r="G15" s="176"/>
      <c r="H15" s="176"/>
      <c r="I15" s="176"/>
      <c r="J15" s="176"/>
    </row>
    <row r="16" spans="1:11" ht="14.25" customHeight="1" x14ac:dyDescent="0.25">
      <c r="A16" s="2"/>
      <c r="B16" s="2"/>
      <c r="C16" s="2"/>
      <c r="D16" s="3"/>
      <c r="E16" s="2"/>
      <c r="F16" s="3"/>
      <c r="G16" s="2"/>
      <c r="H16" s="3"/>
      <c r="I16" s="3"/>
      <c r="J16" s="2"/>
    </row>
    <row r="17" spans="1:10" ht="14.25" customHeight="1" x14ac:dyDescent="0.25">
      <c r="A17" s="2"/>
      <c r="B17" s="15" t="s">
        <v>5</v>
      </c>
      <c r="C17" s="2"/>
      <c r="D17" s="16" t="s">
        <v>6</v>
      </c>
      <c r="E17" s="2"/>
      <c r="F17" s="16" t="s">
        <v>7</v>
      </c>
      <c r="G17" s="2"/>
      <c r="H17" s="10" t="s">
        <v>8</v>
      </c>
      <c r="I17" s="10"/>
      <c r="J17" s="30" t="s">
        <v>33</v>
      </c>
    </row>
    <row r="18" spans="1:10" ht="14.25" customHeight="1" x14ac:dyDescent="0.25">
      <c r="A18" s="2"/>
      <c r="B18" s="2"/>
      <c r="C18" s="2"/>
      <c r="D18" s="3"/>
      <c r="E18" s="2"/>
      <c r="F18" s="3"/>
      <c r="G18" s="2"/>
      <c r="H18" s="3" t="s">
        <v>9</v>
      </c>
      <c r="I18" s="3"/>
      <c r="J18" s="2"/>
    </row>
    <row r="19" spans="1:10" ht="14.25" customHeight="1" x14ac:dyDescent="0.25">
      <c r="A19" s="2"/>
      <c r="B19" s="2"/>
      <c r="C19" s="2"/>
      <c r="D19" s="3"/>
      <c r="E19" s="2"/>
      <c r="F19" s="3"/>
      <c r="G19" s="2"/>
      <c r="H19" s="3"/>
      <c r="I19" s="3"/>
      <c r="J19" s="2"/>
    </row>
    <row r="20" spans="1:10" ht="14.25" customHeight="1" x14ac:dyDescent="0.25">
      <c r="A20" s="2"/>
      <c r="B20" s="2" t="s">
        <v>10</v>
      </c>
      <c r="C20" s="2"/>
      <c r="D20" s="17"/>
      <c r="E20" s="18" t="s">
        <v>11</v>
      </c>
      <c r="F20" s="17">
        <v>0</v>
      </c>
      <c r="G20" s="19" t="s">
        <v>12</v>
      </c>
      <c r="H20" s="20">
        <f>D20*F20/1000</f>
        <v>0</v>
      </c>
      <c r="I20" s="22"/>
      <c r="J20" s="31"/>
    </row>
    <row r="21" spans="1:10" ht="14.25" customHeight="1" x14ac:dyDescent="0.25">
      <c r="A21" s="2"/>
      <c r="B21" s="17">
        <v>0</v>
      </c>
      <c r="C21" s="28" t="s">
        <v>30</v>
      </c>
      <c r="D21" s="21"/>
      <c r="E21" s="18"/>
      <c r="F21" s="21"/>
      <c r="G21" s="19"/>
      <c r="H21" s="22"/>
      <c r="I21" s="22"/>
      <c r="J21" s="2"/>
    </row>
    <row r="22" spans="1:10" ht="14.25" customHeight="1" x14ac:dyDescent="0.25">
      <c r="A22" s="2"/>
      <c r="B22" s="2" t="s">
        <v>13</v>
      </c>
      <c r="C22" s="2"/>
      <c r="D22" s="17"/>
      <c r="E22" s="18" t="s">
        <v>11</v>
      </c>
      <c r="F22" s="17"/>
      <c r="G22" s="19" t="s">
        <v>12</v>
      </c>
      <c r="H22" s="20">
        <f>D22*F22/1000</f>
        <v>0</v>
      </c>
      <c r="I22" s="22"/>
      <c r="J22" s="31"/>
    </row>
    <row r="23" spans="1:10" ht="14.25" customHeight="1" x14ac:dyDescent="0.25">
      <c r="A23" s="2"/>
      <c r="B23" s="17"/>
      <c r="C23" s="28" t="s">
        <v>30</v>
      </c>
      <c r="D23" s="21"/>
      <c r="E23" s="18"/>
      <c r="F23" s="21"/>
      <c r="G23" s="19"/>
      <c r="H23" s="22"/>
      <c r="I23" s="22"/>
      <c r="J23" s="2"/>
    </row>
    <row r="24" spans="1:10" ht="14.25" customHeight="1" x14ac:dyDescent="0.25">
      <c r="A24" s="2"/>
      <c r="B24" s="2"/>
      <c r="C24" s="2"/>
      <c r="D24" s="2"/>
      <c r="E24" s="2"/>
      <c r="F24" s="2"/>
      <c r="G24" s="19"/>
      <c r="H24" s="22"/>
      <c r="I24" s="22"/>
      <c r="J24" s="2"/>
    </row>
    <row r="25" spans="1:10" ht="14.25" customHeight="1" x14ac:dyDescent="0.25">
      <c r="A25" s="2"/>
      <c r="B25" s="15" t="s">
        <v>14</v>
      </c>
      <c r="C25" s="2"/>
      <c r="D25" s="17"/>
      <c r="E25" s="28" t="s">
        <v>30</v>
      </c>
      <c r="F25" s="3"/>
      <c r="G25" s="2"/>
      <c r="H25" s="3"/>
      <c r="I25" s="3"/>
      <c r="J25" s="2"/>
    </row>
    <row r="26" spans="1:10" ht="14.25" customHeight="1" x14ac:dyDescent="0.25">
      <c r="A26" s="2"/>
      <c r="C26" s="2"/>
      <c r="D26" s="16" t="s">
        <v>15</v>
      </c>
      <c r="E26" s="2"/>
      <c r="F26" s="16" t="s">
        <v>16</v>
      </c>
      <c r="G26" s="2"/>
      <c r="H26" s="3"/>
      <c r="I26" s="3"/>
      <c r="J26" s="2"/>
    </row>
    <row r="27" spans="1:10" ht="14.25" customHeight="1" x14ac:dyDescent="0.25">
      <c r="A27" s="2"/>
      <c r="B27" s="2" t="s">
        <v>17</v>
      </c>
      <c r="C27" s="2"/>
      <c r="D27" s="17"/>
      <c r="E27" s="18" t="s">
        <v>11</v>
      </c>
      <c r="F27" s="17"/>
      <c r="G27" s="19" t="s">
        <v>12</v>
      </c>
      <c r="H27" s="20">
        <f>D27*F27/1000</f>
        <v>0</v>
      </c>
      <c r="I27" s="22"/>
      <c r="J27" s="31"/>
    </row>
    <row r="28" spans="1:10" ht="14.25" customHeight="1" x14ac:dyDescent="0.25">
      <c r="A28" s="2"/>
      <c r="B28" s="2"/>
      <c r="C28" s="2"/>
      <c r="D28" s="3"/>
      <c r="E28" s="2"/>
      <c r="F28" s="3"/>
      <c r="G28" s="2"/>
      <c r="H28" s="3"/>
      <c r="I28" s="3"/>
      <c r="J28" s="32"/>
    </row>
    <row r="29" spans="1:10" ht="14.25" customHeight="1" x14ac:dyDescent="0.25">
      <c r="A29" s="2"/>
      <c r="B29" s="2" t="s">
        <v>18</v>
      </c>
      <c r="C29" s="2"/>
      <c r="D29" s="17"/>
      <c r="E29" s="18" t="s">
        <v>11</v>
      </c>
      <c r="F29" s="17"/>
      <c r="G29" s="19" t="s">
        <v>12</v>
      </c>
      <c r="H29" s="20">
        <f>D29*F29/1000</f>
        <v>0</v>
      </c>
      <c r="I29" s="22"/>
      <c r="J29" s="31"/>
    </row>
    <row r="30" spans="1:10" ht="14.25" customHeight="1" x14ac:dyDescent="0.25">
      <c r="A30" s="2"/>
      <c r="B30" s="2"/>
      <c r="C30" s="2"/>
      <c r="D30" s="3"/>
      <c r="E30" s="2"/>
      <c r="F30" s="3"/>
      <c r="G30" s="2"/>
      <c r="H30" s="3"/>
      <c r="I30" s="3"/>
      <c r="J30" s="2"/>
    </row>
    <row r="31" spans="1:10" ht="14.25" customHeight="1" x14ac:dyDescent="0.25">
      <c r="A31" s="2"/>
      <c r="B31" s="2"/>
      <c r="C31" s="2"/>
      <c r="D31" s="3"/>
      <c r="E31" s="2"/>
      <c r="F31" s="3"/>
      <c r="G31" s="2"/>
      <c r="H31" s="3"/>
      <c r="I31" s="3"/>
      <c r="J31" s="2"/>
    </row>
    <row r="32" spans="1:10" ht="14.25" customHeight="1" x14ac:dyDescent="0.25">
      <c r="A32" s="2"/>
      <c r="B32" s="15" t="s">
        <v>19</v>
      </c>
      <c r="C32" s="2"/>
      <c r="D32" s="17"/>
      <c r="E32" s="28" t="s">
        <v>30</v>
      </c>
      <c r="F32" s="3"/>
      <c r="G32" s="2"/>
      <c r="H32" s="3"/>
      <c r="I32" s="3"/>
      <c r="J32" s="2"/>
    </row>
    <row r="33" spans="1:10" ht="14.25" customHeight="1" x14ac:dyDescent="0.25">
      <c r="A33" s="2"/>
      <c r="C33" s="2"/>
      <c r="D33" s="16" t="s">
        <v>15</v>
      </c>
      <c r="E33" s="2"/>
      <c r="F33" s="16" t="s">
        <v>20</v>
      </c>
      <c r="G33" s="2"/>
      <c r="H33" s="3"/>
      <c r="I33" s="3"/>
      <c r="J33" s="2"/>
    </row>
    <row r="34" spans="1:10" ht="14.25" customHeight="1" x14ac:dyDescent="0.25">
      <c r="A34" s="2"/>
      <c r="B34" s="2" t="s">
        <v>17</v>
      </c>
      <c r="C34" s="2"/>
      <c r="D34" s="17"/>
      <c r="E34" s="18" t="s">
        <v>11</v>
      </c>
      <c r="F34" s="17"/>
      <c r="G34" s="23" t="s">
        <v>21</v>
      </c>
      <c r="H34" s="20">
        <f>(D34*F34)*0.85/1000</f>
        <v>0</v>
      </c>
      <c r="I34" s="22"/>
      <c r="J34" s="31">
        <v>0</v>
      </c>
    </row>
    <row r="35" spans="1:10" ht="14.25" customHeight="1" x14ac:dyDescent="0.25">
      <c r="A35" s="2"/>
      <c r="B35" s="2"/>
      <c r="C35" s="2"/>
      <c r="D35" s="3"/>
      <c r="E35" s="2"/>
      <c r="F35" s="3"/>
      <c r="G35" s="2"/>
      <c r="H35" s="3"/>
      <c r="I35" s="3"/>
      <c r="J35" s="32"/>
    </row>
    <row r="36" spans="1:10" ht="14.25" customHeight="1" x14ac:dyDescent="0.25">
      <c r="A36" s="2"/>
      <c r="B36" s="2"/>
      <c r="C36" s="2"/>
      <c r="D36" s="16" t="s">
        <v>22</v>
      </c>
      <c r="E36" s="2"/>
      <c r="F36" s="16" t="s">
        <v>20</v>
      </c>
      <c r="G36" s="2"/>
      <c r="H36" s="3"/>
      <c r="I36" s="3"/>
      <c r="J36" s="32"/>
    </row>
    <row r="37" spans="1:10" ht="14.25" customHeight="1" x14ac:dyDescent="0.25">
      <c r="A37" s="2"/>
      <c r="B37" s="2" t="s">
        <v>23</v>
      </c>
      <c r="C37" s="2"/>
      <c r="D37" s="17"/>
      <c r="E37" s="18" t="s">
        <v>11</v>
      </c>
      <c r="F37" s="17"/>
      <c r="G37" s="23" t="s">
        <v>21</v>
      </c>
      <c r="H37" s="20">
        <f>(D37*F37)*0.85/1000</f>
        <v>0</v>
      </c>
      <c r="I37" s="22"/>
      <c r="J37" s="31"/>
    </row>
    <row r="38" spans="1:10" ht="14.25" customHeight="1" x14ac:dyDescent="0.25">
      <c r="A38" s="2"/>
      <c r="B38" s="2"/>
      <c r="C38" s="2"/>
      <c r="D38" s="3"/>
      <c r="E38" s="2"/>
      <c r="F38" s="3"/>
      <c r="G38" s="2"/>
      <c r="H38" s="3"/>
      <c r="I38" s="3"/>
      <c r="J38" s="2"/>
    </row>
    <row r="39" spans="1:10" ht="14.25" customHeight="1" x14ac:dyDescent="0.25">
      <c r="A39" s="2"/>
      <c r="B39" s="2"/>
      <c r="C39" s="2"/>
      <c r="D39" s="16" t="s">
        <v>22</v>
      </c>
      <c r="E39" s="2"/>
      <c r="F39" s="16" t="s">
        <v>20</v>
      </c>
      <c r="G39" s="2"/>
      <c r="H39" s="3"/>
      <c r="I39" s="3"/>
      <c r="J39" s="2"/>
    </row>
    <row r="40" spans="1:10" ht="14.25" customHeight="1" x14ac:dyDescent="0.25">
      <c r="A40" s="2"/>
      <c r="B40" s="2"/>
      <c r="C40" s="2"/>
      <c r="D40" s="3"/>
      <c r="E40" s="2"/>
      <c r="F40" s="3"/>
      <c r="G40" s="2"/>
      <c r="H40" s="3"/>
      <c r="I40" s="3"/>
      <c r="J40" s="2"/>
    </row>
    <row r="41" spans="1:10" ht="14.25" customHeight="1" x14ac:dyDescent="0.25">
      <c r="A41" s="2"/>
      <c r="B41" s="2"/>
      <c r="C41" s="2"/>
      <c r="D41" s="3"/>
      <c r="E41" s="2"/>
      <c r="F41" s="3"/>
      <c r="G41" s="2"/>
      <c r="H41" s="3"/>
      <c r="I41" s="3"/>
      <c r="J41" s="2"/>
    </row>
    <row r="42" spans="1:10" ht="14.25" customHeight="1" x14ac:dyDescent="0.25">
      <c r="A42" s="2"/>
      <c r="B42" s="2"/>
      <c r="C42" s="2"/>
      <c r="D42" s="3"/>
      <c r="E42" s="11" t="s">
        <v>24</v>
      </c>
      <c r="F42" s="3"/>
      <c r="G42" s="2"/>
      <c r="H42" s="24">
        <f>SUM(H37,H34,H29,H27,H22,H20)</f>
        <v>0</v>
      </c>
      <c r="I42" s="33"/>
      <c r="J42" s="2"/>
    </row>
    <row r="43" spans="1:10" ht="14.25" customHeight="1" x14ac:dyDescent="0.25">
      <c r="A43" s="2"/>
      <c r="B43" s="2"/>
      <c r="C43" s="2"/>
      <c r="D43" s="3"/>
      <c r="E43" s="2" t="s">
        <v>25</v>
      </c>
      <c r="F43" s="3"/>
      <c r="G43" s="2"/>
      <c r="H43" s="3"/>
      <c r="I43" s="3"/>
      <c r="J43" s="2"/>
    </row>
    <row r="44" spans="1:10" ht="14.25" customHeight="1" x14ac:dyDescent="0.25">
      <c r="A44" s="2"/>
      <c r="B44" s="2"/>
      <c r="C44" s="2"/>
      <c r="D44" s="3"/>
      <c r="E44" s="2"/>
      <c r="F44" s="3"/>
      <c r="G44" s="2"/>
      <c r="H44" s="3"/>
      <c r="I44" s="3"/>
      <c r="J44" s="2"/>
    </row>
    <row r="45" spans="1:10" ht="14.25" customHeight="1" x14ac:dyDescent="0.25">
      <c r="A45" s="2"/>
      <c r="B45" s="15" t="s">
        <v>32</v>
      </c>
      <c r="C45" s="2"/>
      <c r="D45" s="17"/>
      <c r="E45" s="28" t="s">
        <v>30</v>
      </c>
      <c r="F45" s="3"/>
      <c r="G45" s="2"/>
      <c r="H45" s="3"/>
      <c r="I45" s="3"/>
      <c r="J45" s="2"/>
    </row>
    <row r="46" spans="1:10" ht="14.25" customHeight="1" x14ac:dyDescent="0.25">
      <c r="A46" s="2"/>
      <c r="B46" s="15"/>
      <c r="C46" s="2"/>
      <c r="D46" s="3"/>
      <c r="E46" s="2"/>
      <c r="F46" s="3"/>
      <c r="G46" s="2"/>
      <c r="H46" s="3"/>
      <c r="I46" s="3"/>
      <c r="J46" s="2"/>
    </row>
    <row r="47" spans="1:10" ht="14.25" customHeight="1" x14ac:dyDescent="0.25">
      <c r="A47" s="2"/>
      <c r="B47" s="15"/>
      <c r="C47" s="2"/>
      <c r="D47" s="16" t="s">
        <v>15</v>
      </c>
      <c r="E47" s="2"/>
      <c r="F47" s="16" t="s">
        <v>20</v>
      </c>
      <c r="G47" s="2"/>
      <c r="H47" s="3"/>
      <c r="I47" s="3"/>
      <c r="J47" s="2"/>
    </row>
    <row r="48" spans="1:10" ht="14.25" customHeight="1" x14ac:dyDescent="0.25">
      <c r="A48" s="2"/>
      <c r="B48" s="2" t="s">
        <v>17</v>
      </c>
      <c r="C48" s="2"/>
      <c r="D48" s="17">
        <v>0</v>
      </c>
      <c r="E48" s="18" t="s">
        <v>11</v>
      </c>
      <c r="F48" s="17">
        <v>0</v>
      </c>
      <c r="G48" s="23" t="s">
        <v>27</v>
      </c>
      <c r="H48" s="20">
        <f>(D48*F48)*0.9/1000</f>
        <v>0</v>
      </c>
      <c r="I48" s="22"/>
      <c r="J48" s="31">
        <v>0</v>
      </c>
    </row>
    <row r="49" spans="1:10" ht="14.25" customHeight="1" x14ac:dyDescent="0.25">
      <c r="A49" s="2"/>
      <c r="B49" s="2"/>
      <c r="C49" s="2"/>
      <c r="D49" s="3"/>
      <c r="E49" s="2"/>
      <c r="F49" s="3"/>
      <c r="G49" s="2"/>
      <c r="H49" s="3"/>
      <c r="I49" s="3"/>
      <c r="J49" s="32"/>
    </row>
    <row r="50" spans="1:10" ht="14.25" customHeight="1" x14ac:dyDescent="0.25">
      <c r="A50" s="2"/>
      <c r="B50" s="2"/>
      <c r="C50" s="2"/>
      <c r="D50" s="16" t="s">
        <v>22</v>
      </c>
      <c r="E50" s="2"/>
      <c r="F50" s="16" t="s">
        <v>20</v>
      </c>
      <c r="G50" s="2"/>
      <c r="H50" s="3"/>
      <c r="I50" s="3"/>
      <c r="J50" s="32"/>
    </row>
    <row r="51" spans="1:10" ht="14.25" customHeight="1" x14ac:dyDescent="0.25">
      <c r="A51" s="2"/>
      <c r="B51" s="2" t="s">
        <v>23</v>
      </c>
      <c r="C51" s="2"/>
      <c r="D51" s="17"/>
      <c r="E51" s="18" t="s">
        <v>11</v>
      </c>
      <c r="F51" s="17"/>
      <c r="G51" s="23" t="s">
        <v>27</v>
      </c>
      <c r="H51" s="20">
        <f>(D51*F51)*0.9/1000</f>
        <v>0</v>
      </c>
      <c r="I51" s="22"/>
      <c r="J51" s="31"/>
    </row>
    <row r="52" spans="1:10" ht="14.25" customHeight="1" x14ac:dyDescent="0.25">
      <c r="A52" s="2"/>
      <c r="B52" s="2"/>
      <c r="C52" s="2"/>
      <c r="D52" s="3"/>
      <c r="E52" s="2"/>
      <c r="F52" s="3"/>
      <c r="G52" s="2"/>
      <c r="H52" s="3"/>
      <c r="I52" s="3"/>
      <c r="J52" s="2"/>
    </row>
    <row r="53" spans="1:10" ht="14.25" customHeight="1" x14ac:dyDescent="0.25">
      <c r="A53" s="2"/>
      <c r="B53" s="2"/>
      <c r="C53" s="2"/>
      <c r="D53" s="3"/>
      <c r="E53" s="11" t="s">
        <v>24</v>
      </c>
      <c r="F53" s="3"/>
      <c r="G53" s="2"/>
      <c r="H53" s="24">
        <f>H42+H48+H51</f>
        <v>0</v>
      </c>
      <c r="I53" s="33"/>
      <c r="J53" s="2"/>
    </row>
    <row r="54" spans="1:10" ht="14.25" customHeight="1" x14ac:dyDescent="0.25">
      <c r="A54" s="2"/>
      <c r="B54" s="2"/>
      <c r="C54" s="2"/>
      <c r="D54" s="3"/>
      <c r="E54" s="2" t="s">
        <v>28</v>
      </c>
      <c r="F54" s="3"/>
      <c r="G54" s="2"/>
      <c r="H54" s="3"/>
      <c r="I54" s="3"/>
      <c r="J54" s="2"/>
    </row>
    <row r="55" spans="1:10" ht="14.25" customHeight="1" x14ac:dyDescent="0.25">
      <c r="A55" s="2"/>
      <c r="B55" s="2"/>
      <c r="C55" s="2"/>
      <c r="D55" s="3"/>
      <c r="E55" s="2"/>
      <c r="F55" s="3"/>
      <c r="G55" s="2"/>
      <c r="H55" s="3"/>
      <c r="I55" s="3"/>
      <c r="J55" s="2"/>
    </row>
    <row r="56" spans="1:10" ht="14.25" customHeight="1" x14ac:dyDescent="0.25">
      <c r="A56" s="2"/>
      <c r="B56" s="15" t="s">
        <v>34</v>
      </c>
      <c r="C56" s="2"/>
      <c r="D56" s="3"/>
      <c r="E56" s="2"/>
      <c r="F56" s="3"/>
      <c r="G56" s="2"/>
      <c r="H56" s="3"/>
      <c r="I56" s="3"/>
      <c r="J56" s="2"/>
    </row>
    <row r="57" spans="1:10" ht="14.25" customHeight="1" x14ac:dyDescent="0.25">
      <c r="A57" s="2"/>
      <c r="B57" s="2"/>
      <c r="C57" s="2"/>
      <c r="D57" s="16" t="s">
        <v>35</v>
      </c>
      <c r="E57" s="2"/>
      <c r="F57" s="16" t="s">
        <v>36</v>
      </c>
      <c r="G57" s="2"/>
      <c r="H57" s="3"/>
      <c r="I57" s="3"/>
      <c r="J57" s="2"/>
    </row>
    <row r="58" spans="1:10" ht="14.25" customHeight="1" x14ac:dyDescent="0.35">
      <c r="A58" s="2"/>
      <c r="B58" s="2" t="s">
        <v>37</v>
      </c>
      <c r="C58" s="2"/>
      <c r="D58" s="17"/>
      <c r="E58" s="18" t="s">
        <v>11</v>
      </c>
      <c r="F58" s="17"/>
      <c r="G58" s="2"/>
      <c r="H58" s="34" t="s">
        <v>38</v>
      </c>
      <c r="I58" s="3"/>
      <c r="J58" s="35">
        <f>F58*D58</f>
        <v>0</v>
      </c>
    </row>
    <row r="59" spans="1:10" ht="14.25" customHeight="1" x14ac:dyDescent="0.25">
      <c r="A59" s="2"/>
      <c r="B59" s="2"/>
      <c r="C59" s="2"/>
      <c r="D59" s="3"/>
      <c r="E59" s="2"/>
      <c r="F59" s="3"/>
      <c r="G59" s="2"/>
      <c r="H59" s="3"/>
      <c r="I59" s="3"/>
      <c r="J59" s="2"/>
    </row>
    <row r="60" spans="1:10" ht="14.25" customHeight="1" x14ac:dyDescent="0.35">
      <c r="A60" s="2"/>
      <c r="B60" s="36" t="s">
        <v>39</v>
      </c>
      <c r="C60" s="2"/>
      <c r="D60" s="17"/>
      <c r="E60" s="18" t="s">
        <v>11</v>
      </c>
      <c r="F60" s="17"/>
      <c r="G60" s="2"/>
      <c r="H60" s="34" t="s">
        <v>38</v>
      </c>
      <c r="I60" s="3"/>
      <c r="J60" s="35">
        <f>F60*D60</f>
        <v>0</v>
      </c>
    </row>
    <row r="61" spans="1:10" ht="14.25" customHeight="1" x14ac:dyDescent="0.25">
      <c r="A61" s="2"/>
      <c r="B61" s="2"/>
      <c r="C61" s="2"/>
      <c r="D61" s="3"/>
      <c r="E61" s="2"/>
      <c r="F61" s="3"/>
      <c r="G61" s="2"/>
      <c r="H61" s="3"/>
      <c r="I61" s="3"/>
      <c r="J61" s="2"/>
    </row>
    <row r="62" spans="1:10" ht="14.25" customHeight="1" x14ac:dyDescent="0.35">
      <c r="A62" s="2"/>
      <c r="B62" s="36" t="s">
        <v>39</v>
      </c>
      <c r="C62" s="2"/>
      <c r="D62" s="17"/>
      <c r="E62" s="18" t="s">
        <v>11</v>
      </c>
      <c r="F62" s="17"/>
      <c r="G62" s="2"/>
      <c r="H62" s="34" t="s">
        <v>38</v>
      </c>
      <c r="I62" s="3"/>
      <c r="J62" s="35">
        <f>F62*D62</f>
        <v>0</v>
      </c>
    </row>
    <row r="63" spans="1:10" ht="14.25" customHeight="1" x14ac:dyDescent="0.35">
      <c r="A63" s="2"/>
      <c r="B63" s="2"/>
      <c r="C63" s="2"/>
      <c r="D63" s="37"/>
      <c r="E63" s="18"/>
      <c r="F63" s="37"/>
      <c r="G63" s="2"/>
      <c r="H63" s="34"/>
      <c r="I63" s="3"/>
      <c r="J63" s="38"/>
    </row>
    <row r="64" spans="1:10" ht="14.25" customHeight="1" x14ac:dyDescent="0.35">
      <c r="A64" s="2"/>
      <c r="B64" s="36" t="s">
        <v>39</v>
      </c>
      <c r="C64" s="2"/>
      <c r="D64" s="17"/>
      <c r="E64" s="18" t="s">
        <v>11</v>
      </c>
      <c r="F64" s="17"/>
      <c r="G64" s="2"/>
      <c r="H64" s="34" t="s">
        <v>38</v>
      </c>
      <c r="I64" s="3"/>
      <c r="J64" s="35">
        <f>F64*D64</f>
        <v>0</v>
      </c>
    </row>
    <row r="65" spans="1:10" ht="14.25" customHeight="1" x14ac:dyDescent="0.35">
      <c r="A65" s="2"/>
      <c r="B65" s="36"/>
      <c r="C65" s="2"/>
      <c r="D65" s="37"/>
      <c r="E65" s="18"/>
      <c r="F65" s="37"/>
      <c r="G65" s="2"/>
      <c r="H65" s="34"/>
      <c r="I65" s="3"/>
      <c r="J65" s="38"/>
    </row>
    <row r="66" spans="1:10" ht="14.25" customHeight="1" x14ac:dyDescent="0.35">
      <c r="A66" s="2"/>
      <c r="B66" s="36" t="s">
        <v>39</v>
      </c>
      <c r="C66" s="2"/>
      <c r="D66" s="17">
        <v>0</v>
      </c>
      <c r="E66" s="18" t="s">
        <v>11</v>
      </c>
      <c r="F66" s="17">
        <v>0</v>
      </c>
      <c r="G66" s="2"/>
      <c r="H66" s="34" t="s">
        <v>38</v>
      </c>
      <c r="I66" s="3"/>
      <c r="J66" s="35">
        <f>F66*D66</f>
        <v>0</v>
      </c>
    </row>
    <row r="67" spans="1:10" ht="14.25" customHeight="1" x14ac:dyDescent="0.35">
      <c r="A67" s="2"/>
      <c r="B67" s="36"/>
      <c r="C67" s="2"/>
      <c r="D67" s="37"/>
      <c r="E67" s="18"/>
      <c r="F67" s="37"/>
      <c r="G67" s="2"/>
      <c r="H67" s="34"/>
      <c r="I67" s="3"/>
      <c r="J67" s="38"/>
    </row>
    <row r="68" spans="1:10" ht="18" customHeight="1" x14ac:dyDescent="0.35">
      <c r="A68" s="2"/>
      <c r="B68" s="36"/>
      <c r="C68" s="2"/>
      <c r="D68" s="37"/>
      <c r="E68" s="18"/>
      <c r="F68" s="37"/>
      <c r="G68" s="39" t="s">
        <v>40</v>
      </c>
      <c r="H68" s="34"/>
      <c r="I68" s="179">
        <f>SUM(J66,J64,J62,J60,J58,J51,J48,J37,J34,J29,J27,J22,J20)</f>
        <v>0</v>
      </c>
      <c r="J68" s="179"/>
    </row>
    <row r="69" spans="1:10" x14ac:dyDescent="0.25">
      <c r="A69" s="2"/>
      <c r="B69" s="2"/>
      <c r="C69" s="2"/>
      <c r="D69" s="3"/>
      <c r="E69" s="2"/>
      <c r="F69" s="3"/>
      <c r="G69" s="2"/>
      <c r="H69" s="3"/>
      <c r="I69" s="3"/>
      <c r="J69" s="2"/>
    </row>
    <row r="70" spans="1:10" x14ac:dyDescent="0.25">
      <c r="A70" s="25"/>
      <c r="B70" s="25"/>
      <c r="C70" s="25"/>
      <c r="D70" s="26"/>
      <c r="E70" s="25"/>
      <c r="F70" s="26"/>
      <c r="G70" s="25"/>
      <c r="H70" s="26"/>
      <c r="I70" s="26"/>
      <c r="J70" s="25"/>
    </row>
  </sheetData>
  <mergeCells count="3">
    <mergeCell ref="B8:C8"/>
    <mergeCell ref="A14:J15"/>
    <mergeCell ref="I68:J68"/>
  </mergeCell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"/>
  <sheetViews>
    <sheetView zoomScaleNormal="100" workbookViewId="0">
      <selection activeCell="F27" sqref="F27"/>
    </sheetView>
  </sheetViews>
  <sheetFormatPr baseColWidth="10" defaultColWidth="10.5703125" defaultRowHeight="15" x14ac:dyDescent="0.25"/>
  <cols>
    <col min="1" max="2" width="9.85546875" customWidth="1"/>
    <col min="3" max="3" width="14.85546875" customWidth="1"/>
    <col min="4" max="7" width="9.85546875" customWidth="1"/>
    <col min="8" max="9" width="9.85546875" style="1" customWidth="1"/>
    <col min="10" max="10" width="5" customWidth="1"/>
    <col min="11" max="11" width="11.7109375" customWidth="1"/>
    <col min="257" max="257" width="8" customWidth="1"/>
    <col min="258" max="258" width="16" customWidth="1"/>
    <col min="261" max="261" width="10.42578125" customWidth="1"/>
    <col min="263" max="263" width="13" customWidth="1"/>
    <col min="264" max="264" width="4.7109375" customWidth="1"/>
    <col min="265" max="265" width="10.28515625" customWidth="1"/>
    <col min="266" max="266" width="5" customWidth="1"/>
    <col min="267" max="267" width="11.7109375" customWidth="1"/>
    <col min="513" max="513" width="8" customWidth="1"/>
    <col min="514" max="514" width="16" customWidth="1"/>
    <col min="517" max="517" width="10.42578125" customWidth="1"/>
    <col min="519" max="519" width="13" customWidth="1"/>
    <col min="520" max="520" width="4.7109375" customWidth="1"/>
    <col min="521" max="521" width="10.28515625" customWidth="1"/>
    <col min="522" max="522" width="5" customWidth="1"/>
    <col min="523" max="523" width="11.7109375" customWidth="1"/>
    <col min="769" max="769" width="8" customWidth="1"/>
    <col min="770" max="770" width="16" customWidth="1"/>
    <col min="773" max="773" width="10.42578125" customWidth="1"/>
    <col min="775" max="775" width="13" customWidth="1"/>
    <col min="776" max="776" width="4.7109375" customWidth="1"/>
    <col min="777" max="777" width="10.28515625" customWidth="1"/>
    <col min="778" max="778" width="5" customWidth="1"/>
    <col min="779" max="779" width="11.7109375" customWidth="1"/>
  </cols>
  <sheetData>
    <row r="1" spans="1:18" ht="12.75" customHeight="1" x14ac:dyDescent="0.25">
      <c r="A1" s="2"/>
      <c r="B1" s="2"/>
      <c r="C1" s="2"/>
      <c r="D1" s="2"/>
      <c r="E1" s="2"/>
      <c r="F1" s="2"/>
      <c r="G1" s="2"/>
      <c r="H1" s="5"/>
      <c r="I1" s="5"/>
      <c r="J1" s="5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5">
      <c r="A2" s="2"/>
      <c r="B2" s="2"/>
      <c r="C2" s="2"/>
      <c r="D2" s="2"/>
      <c r="E2" s="40" t="s">
        <v>138</v>
      </c>
      <c r="F2" s="2"/>
      <c r="G2" s="2"/>
      <c r="H2" s="5"/>
      <c r="I2" s="5"/>
      <c r="J2" s="5"/>
      <c r="K2" s="2"/>
      <c r="L2" s="2"/>
      <c r="M2" s="2"/>
      <c r="N2" s="2"/>
      <c r="O2" s="2"/>
      <c r="P2" s="2"/>
      <c r="Q2" s="2"/>
      <c r="R2" s="2"/>
    </row>
    <row r="3" spans="1:18" ht="12" customHeight="1" x14ac:dyDescent="0.25">
      <c r="A3" s="2"/>
      <c r="B3" s="2"/>
      <c r="C3" s="2"/>
      <c r="D3" s="2"/>
      <c r="E3" s="2"/>
      <c r="F3" s="2"/>
      <c r="G3" s="2"/>
      <c r="H3" s="5"/>
      <c r="I3" s="5"/>
      <c r="J3" s="5"/>
      <c r="K3" s="2"/>
      <c r="L3" s="2"/>
      <c r="M3" s="2"/>
      <c r="N3" s="2"/>
      <c r="O3" s="2"/>
      <c r="P3" s="2"/>
      <c r="Q3" s="2"/>
      <c r="R3" s="2"/>
    </row>
    <row r="4" spans="1:18" ht="12" customHeight="1" x14ac:dyDescent="0.25">
      <c r="A4" s="2"/>
      <c r="B4" s="2"/>
      <c r="C4" s="180" t="s">
        <v>143</v>
      </c>
      <c r="D4" s="180"/>
      <c r="E4" s="180"/>
      <c r="F4" s="180"/>
      <c r="G4" s="180"/>
      <c r="H4" s="180"/>
      <c r="I4" s="180"/>
      <c r="J4" s="180"/>
      <c r="K4" s="41"/>
      <c r="L4" s="42"/>
      <c r="M4" s="42"/>
      <c r="N4" s="42"/>
      <c r="O4" s="42"/>
      <c r="P4" s="42"/>
      <c r="Q4" s="2"/>
      <c r="R4" s="2"/>
    </row>
    <row r="5" spans="1:18" ht="12" customHeight="1" x14ac:dyDescent="0.25">
      <c r="A5" s="2"/>
      <c r="B5" s="2"/>
      <c r="C5" s="180"/>
      <c r="D5" s="180"/>
      <c r="E5" s="180"/>
      <c r="F5" s="180"/>
      <c r="G5" s="180"/>
      <c r="H5" s="180"/>
      <c r="I5" s="180"/>
      <c r="J5" s="180"/>
      <c r="K5" s="41"/>
      <c r="L5" s="42"/>
      <c r="M5" s="42"/>
      <c r="N5" s="42"/>
      <c r="O5" s="42"/>
      <c r="P5" s="42"/>
      <c r="Q5" s="2"/>
      <c r="R5" s="2"/>
    </row>
    <row r="6" spans="1:18" ht="12" customHeight="1" x14ac:dyDescent="0.25">
      <c r="A6" s="2"/>
      <c r="B6" s="2"/>
      <c r="C6" s="180"/>
      <c r="D6" s="180"/>
      <c r="E6" s="180"/>
      <c r="F6" s="180"/>
      <c r="G6" s="180"/>
      <c r="H6" s="180"/>
      <c r="I6" s="180"/>
      <c r="J6" s="180"/>
      <c r="K6" s="41"/>
      <c r="L6" s="42"/>
      <c r="M6" s="42"/>
      <c r="N6" s="42"/>
      <c r="O6" s="42"/>
      <c r="P6" s="42"/>
      <c r="Q6" s="2"/>
      <c r="R6" s="2"/>
    </row>
    <row r="7" spans="1:18" ht="12" customHeight="1" x14ac:dyDescent="0.25">
      <c r="A7" s="2"/>
      <c r="B7" s="2"/>
      <c r="C7" s="180"/>
      <c r="D7" s="180"/>
      <c r="E7" s="180"/>
      <c r="F7" s="180"/>
      <c r="G7" s="180"/>
      <c r="H7" s="180"/>
      <c r="I7" s="180"/>
      <c r="J7" s="180"/>
      <c r="K7" s="41"/>
      <c r="L7" s="42"/>
      <c r="M7" s="42"/>
      <c r="N7" s="42"/>
      <c r="O7" s="42"/>
      <c r="P7" s="42"/>
      <c r="Q7" s="2"/>
      <c r="R7" s="2"/>
    </row>
    <row r="8" spans="1:18" ht="12" customHeight="1" x14ac:dyDescent="0.25">
      <c r="A8" s="2"/>
      <c r="B8" s="11" t="s">
        <v>0</v>
      </c>
      <c r="D8" s="11"/>
      <c r="E8" s="11" t="s">
        <v>41</v>
      </c>
      <c r="F8" s="2"/>
      <c r="H8" s="3"/>
      <c r="I8" s="10" t="s">
        <v>42</v>
      </c>
      <c r="J8" s="2"/>
      <c r="K8" s="2"/>
      <c r="L8" s="2"/>
      <c r="M8" s="2"/>
      <c r="N8" s="2"/>
      <c r="O8" s="2"/>
      <c r="P8" s="2"/>
      <c r="Q8" s="2"/>
      <c r="R8" s="2"/>
    </row>
    <row r="9" spans="1:18" ht="12" customHeight="1" x14ac:dyDescent="0.25">
      <c r="A9" s="2"/>
      <c r="B9" s="181"/>
      <c r="C9" s="181"/>
      <c r="E9" s="181"/>
      <c r="F9" s="181"/>
      <c r="H9" s="181"/>
      <c r="I9" s="181"/>
      <c r="J9" s="181"/>
      <c r="K9" s="2"/>
      <c r="L9" s="2"/>
      <c r="M9" s="2"/>
      <c r="N9" s="2"/>
      <c r="O9" s="2"/>
      <c r="P9" s="2"/>
      <c r="Q9" s="2"/>
      <c r="R9" s="2"/>
    </row>
    <row r="10" spans="1:18" ht="12" customHeight="1" x14ac:dyDescent="0.25">
      <c r="A10" s="2"/>
      <c r="B10" s="2"/>
      <c r="C10" s="2"/>
      <c r="D10" s="2"/>
      <c r="E10" s="2"/>
      <c r="F10" s="2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2" customHeight="1" x14ac:dyDescent="0.25">
      <c r="A11" s="2"/>
      <c r="B11" s="2"/>
      <c r="C11" s="2" t="s">
        <v>4</v>
      </c>
      <c r="D11" s="3"/>
      <c r="E11" s="2"/>
      <c r="F11" s="2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2" customHeight="1" x14ac:dyDescent="0.25">
      <c r="A12" s="2"/>
      <c r="B12" s="2"/>
      <c r="C12" s="2"/>
      <c r="D12" s="3"/>
      <c r="F12" s="2"/>
      <c r="H12" s="3"/>
      <c r="I12" s="3"/>
      <c r="J12" s="2"/>
      <c r="K12" s="2"/>
      <c r="L12" s="2"/>
      <c r="M12" s="2"/>
      <c r="N12" s="2"/>
      <c r="O12" s="2"/>
      <c r="P12" s="2"/>
      <c r="Q12" s="2"/>
      <c r="R12" s="2"/>
    </row>
    <row r="13" spans="1:18" s="43" customFormat="1" ht="12" customHeight="1" x14ac:dyDescent="0.25">
      <c r="D13" s="44"/>
      <c r="E13" s="2" t="s">
        <v>43</v>
      </c>
      <c r="H13" s="45"/>
      <c r="I13" s="45"/>
    </row>
    <row r="14" spans="1:18" ht="12" customHeight="1" x14ac:dyDescent="0.25">
      <c r="A14" s="2"/>
      <c r="B14" s="11"/>
      <c r="C14" s="11"/>
      <c r="D14" s="11"/>
      <c r="E14" s="2"/>
      <c r="F14" s="2"/>
      <c r="G14" s="3"/>
      <c r="H14" s="3"/>
      <c r="I14" s="3"/>
      <c r="J14" s="2"/>
      <c r="L14" s="2"/>
      <c r="M14" s="2"/>
      <c r="N14" s="2"/>
      <c r="O14" s="16"/>
      <c r="P14" s="2"/>
      <c r="Q14" s="2"/>
      <c r="R14" s="46"/>
    </row>
    <row r="15" spans="1:18" ht="12" customHeight="1" x14ac:dyDescent="0.25">
      <c r="A15" s="2"/>
      <c r="B15" s="2"/>
      <c r="C15" s="2"/>
      <c r="D15" s="2"/>
      <c r="E15" s="2"/>
      <c r="F15" s="2"/>
      <c r="G15" s="3"/>
      <c r="H15" s="37"/>
      <c r="I15" s="10"/>
      <c r="J15" s="47"/>
      <c r="K15" s="3"/>
      <c r="L15" s="2"/>
      <c r="M15" s="2"/>
      <c r="N15" s="2"/>
      <c r="O15" s="48"/>
      <c r="P15" s="2"/>
      <c r="Q15" s="2"/>
      <c r="R15" s="46"/>
    </row>
    <row r="16" spans="1:18" ht="12" customHeight="1" x14ac:dyDescent="0.25">
      <c r="A16" s="2"/>
      <c r="B16" s="49" t="s">
        <v>44</v>
      </c>
      <c r="C16" s="50"/>
      <c r="D16" s="50"/>
      <c r="E16" s="51"/>
      <c r="F16" s="2"/>
      <c r="G16" s="3"/>
      <c r="H16" s="3"/>
      <c r="I16" s="3"/>
      <c r="J16" s="2"/>
      <c r="K16" s="10" t="s">
        <v>45</v>
      </c>
      <c r="L16" s="2"/>
      <c r="M16" s="2"/>
      <c r="N16" s="2"/>
      <c r="O16" s="2"/>
      <c r="P16" s="2"/>
      <c r="Q16" s="2"/>
      <c r="R16" s="2"/>
    </row>
    <row r="17" spans="1:18" ht="12" customHeight="1" x14ac:dyDescent="0.25">
      <c r="A17" s="2"/>
      <c r="B17" s="2"/>
      <c r="C17" s="2"/>
      <c r="D17" s="2"/>
      <c r="E17" s="2"/>
      <c r="F17" s="2"/>
      <c r="G17" s="3"/>
      <c r="H17" s="3"/>
      <c r="I17" s="10"/>
      <c r="J17" s="47"/>
      <c r="K17" s="10" t="s">
        <v>46</v>
      </c>
      <c r="L17" s="2"/>
      <c r="M17" s="2"/>
      <c r="N17" s="2"/>
      <c r="O17" s="52"/>
      <c r="P17" s="2"/>
      <c r="Q17" s="53">
        <v>12</v>
      </c>
      <c r="R17" s="46"/>
    </row>
    <row r="18" spans="1:18" ht="12" customHeight="1" x14ac:dyDescent="0.25">
      <c r="A18" s="2"/>
      <c r="B18" s="2"/>
      <c r="C18" s="2"/>
      <c r="D18" s="54" t="s">
        <v>47</v>
      </c>
      <c r="E18" s="54" t="s">
        <v>48</v>
      </c>
      <c r="F18" s="54" t="s">
        <v>49</v>
      </c>
      <c r="G18" s="54" t="s">
        <v>50</v>
      </c>
      <c r="H18" s="55"/>
      <c r="I18" s="10"/>
      <c r="J18" s="47"/>
      <c r="K18" s="3"/>
      <c r="L18" s="2"/>
      <c r="M18" s="2"/>
      <c r="N18" s="2"/>
      <c r="O18" s="56"/>
      <c r="P18" s="2"/>
      <c r="Q18" s="2"/>
      <c r="R18" s="46"/>
    </row>
    <row r="19" spans="1:18" s="61" customFormat="1" ht="12" customHeight="1" x14ac:dyDescent="0.25">
      <c r="A19" s="57"/>
      <c r="B19" s="32"/>
      <c r="C19" s="58"/>
      <c r="D19" s="32"/>
      <c r="E19" s="59"/>
      <c r="F19" s="32"/>
      <c r="G19" s="32"/>
      <c r="H19" s="32"/>
      <c r="I19" s="32"/>
      <c r="J19" s="32"/>
      <c r="K19" s="59"/>
      <c r="L19" s="32"/>
      <c r="M19" s="32"/>
      <c r="N19" s="32"/>
      <c r="O19" s="60"/>
      <c r="P19" s="32"/>
      <c r="Q19" s="32"/>
      <c r="R19" s="53"/>
    </row>
    <row r="20" spans="1:18" s="61" customFormat="1" ht="12" customHeight="1" x14ac:dyDescent="0.25">
      <c r="A20" s="32"/>
      <c r="B20" s="32" t="s">
        <v>51</v>
      </c>
      <c r="D20" s="44"/>
      <c r="E20" s="62">
        <v>1</v>
      </c>
      <c r="F20" s="63">
        <f>E20*D20</f>
        <v>0</v>
      </c>
      <c r="G20" s="44"/>
      <c r="H20" s="53">
        <v>130</v>
      </c>
      <c r="I20" s="32"/>
      <c r="J20" s="64" t="s">
        <v>12</v>
      </c>
      <c r="K20" s="20">
        <f>(G20*$D$13*F20)/1000</f>
        <v>0</v>
      </c>
      <c r="L20" s="2" t="s">
        <v>52</v>
      </c>
      <c r="M20" s="32"/>
      <c r="N20" s="32"/>
      <c r="O20" s="37"/>
      <c r="P20" s="32"/>
      <c r="Q20" s="32"/>
      <c r="R20" s="53">
        <v>0</v>
      </c>
    </row>
    <row r="21" spans="1:18" s="61" customFormat="1" ht="12" customHeight="1" x14ac:dyDescent="0.25">
      <c r="A21" s="32"/>
      <c r="B21" s="32"/>
      <c r="C21" s="32"/>
      <c r="D21" s="32"/>
      <c r="E21" s="32"/>
      <c r="F21" s="65"/>
      <c r="G21" s="32"/>
      <c r="H21" s="32"/>
      <c r="I21" s="32"/>
      <c r="J21" s="32"/>
      <c r="K21" s="32"/>
      <c r="L21" s="32"/>
      <c r="M21" s="32"/>
      <c r="N21" s="32"/>
      <c r="O21" s="66"/>
      <c r="P21" s="32"/>
      <c r="Q21" s="32"/>
      <c r="R21" s="53"/>
    </row>
    <row r="22" spans="1:18" s="61" customFormat="1" ht="12" customHeight="1" x14ac:dyDescent="0.25">
      <c r="A22" s="32"/>
      <c r="B22" s="2" t="s">
        <v>53</v>
      </c>
      <c r="C22" s="2"/>
      <c r="D22" s="67"/>
      <c r="E22" s="62">
        <v>0.3</v>
      </c>
      <c r="F22" s="63">
        <f>E22*D22</f>
        <v>0</v>
      </c>
      <c r="G22" s="44"/>
      <c r="H22" s="53">
        <v>130</v>
      </c>
      <c r="I22" s="3"/>
      <c r="J22" s="64" t="s">
        <v>12</v>
      </c>
      <c r="K22" s="20">
        <f>(G22*$D$13*F22)/1000</f>
        <v>0</v>
      </c>
      <c r="L22" s="2" t="s">
        <v>52</v>
      </c>
      <c r="M22" s="2"/>
      <c r="N22" s="2"/>
      <c r="O22" s="29"/>
      <c r="P22" s="2"/>
      <c r="Q22" s="2"/>
      <c r="R22" s="53">
        <v>0</v>
      </c>
    </row>
    <row r="23" spans="1:18" s="61" customFormat="1" ht="12" customHeight="1" x14ac:dyDescent="0.25">
      <c r="A23" s="32"/>
      <c r="B23" s="2" t="s">
        <v>54</v>
      </c>
      <c r="C23" s="2"/>
      <c r="D23" s="67"/>
      <c r="E23" s="62">
        <v>0.6</v>
      </c>
      <c r="F23" s="63">
        <f>E23*D23</f>
        <v>0</v>
      </c>
      <c r="G23" s="44"/>
      <c r="H23" s="53">
        <v>130</v>
      </c>
      <c r="I23" s="3"/>
      <c r="J23" s="64" t="s">
        <v>12</v>
      </c>
      <c r="K23" s="20">
        <f>(G23*$D$13*F23)/1000</f>
        <v>0</v>
      </c>
      <c r="L23" s="2" t="s">
        <v>52</v>
      </c>
      <c r="M23" s="2"/>
      <c r="N23" s="2"/>
      <c r="O23" s="29"/>
      <c r="P23" s="2"/>
      <c r="Q23" s="2"/>
      <c r="R23" s="53">
        <v>0</v>
      </c>
    </row>
    <row r="24" spans="1:18" s="61" customFormat="1" ht="12" customHeight="1" x14ac:dyDescent="0.25">
      <c r="A24" s="32"/>
      <c r="B24" s="2" t="s">
        <v>55</v>
      </c>
      <c r="C24" s="2"/>
      <c r="D24" s="67"/>
      <c r="E24" s="62">
        <v>0.8</v>
      </c>
      <c r="F24" s="63">
        <f>E24*D24</f>
        <v>0</v>
      </c>
      <c r="G24" s="44"/>
      <c r="H24" s="53">
        <v>130</v>
      </c>
      <c r="I24" s="3"/>
      <c r="J24" s="64" t="s">
        <v>12</v>
      </c>
      <c r="K24" s="20">
        <f>(G24*$D$13*F24)/1000</f>
        <v>0</v>
      </c>
      <c r="L24" s="2" t="s">
        <v>52</v>
      </c>
      <c r="M24" s="2"/>
      <c r="N24" s="2"/>
      <c r="O24" s="29"/>
      <c r="P24" s="2"/>
      <c r="Q24" s="2"/>
      <c r="R24" s="53">
        <v>0</v>
      </c>
    </row>
    <row r="25" spans="1:18" s="61" customFormat="1" ht="12" customHeight="1" x14ac:dyDescent="0.25">
      <c r="A25" s="32"/>
      <c r="B25" s="2"/>
      <c r="C25" s="2"/>
      <c r="D25" s="2"/>
      <c r="E25" s="60"/>
      <c r="F25" s="68"/>
      <c r="G25" s="2"/>
      <c r="H25" s="3"/>
      <c r="I25" s="3"/>
      <c r="J25" s="2"/>
      <c r="K25" s="2"/>
      <c r="L25" s="2"/>
      <c r="M25" s="2"/>
      <c r="N25" s="2"/>
      <c r="O25" s="52"/>
      <c r="P25" s="2"/>
      <c r="Q25" s="2"/>
      <c r="R25" s="53"/>
    </row>
    <row r="26" spans="1:18" s="61" customFormat="1" ht="12" customHeight="1" x14ac:dyDescent="0.25">
      <c r="A26" s="32"/>
      <c r="B26" s="32" t="s">
        <v>56</v>
      </c>
      <c r="D26" s="44"/>
      <c r="E26" s="62">
        <v>0.8</v>
      </c>
      <c r="F26" s="63">
        <f>E26*D26</f>
        <v>0</v>
      </c>
      <c r="G26" s="44"/>
      <c r="H26" s="53">
        <v>130</v>
      </c>
      <c r="I26" s="32"/>
      <c r="J26" s="64" t="s">
        <v>12</v>
      </c>
      <c r="K26" s="20">
        <f>(G26*$D$13*F26)/1000</f>
        <v>0</v>
      </c>
      <c r="L26" s="2" t="s">
        <v>52</v>
      </c>
      <c r="M26" s="32"/>
      <c r="N26" s="32"/>
      <c r="O26" s="37"/>
      <c r="P26" s="32"/>
      <c r="Q26" s="32"/>
      <c r="R26" s="53">
        <v>0</v>
      </c>
    </row>
    <row r="27" spans="1:18" s="61" customFormat="1" ht="12" customHeigh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64"/>
      <c r="K27" s="22"/>
      <c r="L27" s="2"/>
      <c r="M27" s="32"/>
      <c r="N27" s="32"/>
      <c r="O27" s="52"/>
      <c r="P27" s="32"/>
      <c r="Q27" s="32"/>
      <c r="R27" s="53"/>
    </row>
    <row r="28" spans="1:18" s="61" customFormat="1" ht="12" customHeight="1" x14ac:dyDescent="0.25">
      <c r="A28" s="32"/>
      <c r="B28" s="32"/>
      <c r="C28" s="32"/>
      <c r="D28" s="32"/>
      <c r="E28" s="69" t="s">
        <v>57</v>
      </c>
      <c r="F28" s="63">
        <f>SUM(F26,F24,F23,F22,F20)</f>
        <v>0</v>
      </c>
      <c r="G28" s="32"/>
      <c r="H28" s="32"/>
      <c r="I28" s="32"/>
      <c r="J28" s="70" t="s">
        <v>58</v>
      </c>
      <c r="K28" s="71">
        <f>SUM(K26,K24,K23,K22,K20)</f>
        <v>0</v>
      </c>
      <c r="L28" s="2" t="s">
        <v>52</v>
      </c>
      <c r="M28" s="32"/>
      <c r="N28" s="32"/>
      <c r="O28" s="52"/>
      <c r="P28" s="32"/>
      <c r="Q28" s="32"/>
      <c r="R28" s="53"/>
    </row>
    <row r="29" spans="1:18" s="61" customFormat="1" ht="12" customHeight="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64"/>
      <c r="K29" s="22"/>
      <c r="L29" s="32"/>
      <c r="M29" s="32"/>
      <c r="N29" s="32"/>
      <c r="O29" s="60"/>
      <c r="P29" s="32"/>
      <c r="Q29" s="32"/>
      <c r="R29" s="53"/>
    </row>
    <row r="30" spans="1:18" s="61" customFormat="1" ht="12" customHeight="1" x14ac:dyDescent="0.25">
      <c r="A30" s="32"/>
      <c r="B30" s="72" t="s">
        <v>59</v>
      </c>
      <c r="C30" s="73"/>
      <c r="D30" s="74"/>
      <c r="E30" s="75"/>
      <c r="F30" s="76" t="s">
        <v>60</v>
      </c>
      <c r="G30" s="32"/>
      <c r="H30" s="32"/>
      <c r="I30" s="32"/>
      <c r="J30" s="64"/>
      <c r="K30" s="22"/>
      <c r="L30" s="32"/>
      <c r="M30" s="32"/>
      <c r="N30" s="32"/>
      <c r="O30" s="66"/>
      <c r="P30" s="32"/>
      <c r="Q30" s="32"/>
      <c r="R30" s="53"/>
    </row>
    <row r="31" spans="1:18" s="61" customFormat="1" ht="12" customHeight="1" x14ac:dyDescent="0.25">
      <c r="A31" s="32"/>
      <c r="B31" s="77"/>
      <c r="C31" s="78"/>
      <c r="D31" s="79"/>
      <c r="E31" s="78"/>
      <c r="F31" s="66"/>
      <c r="G31" s="32"/>
      <c r="H31" s="32"/>
      <c r="I31" s="32"/>
      <c r="J31" s="64"/>
      <c r="K31" s="22"/>
      <c r="L31" s="32"/>
      <c r="M31" s="32"/>
      <c r="N31" s="32"/>
      <c r="O31" s="66"/>
      <c r="P31" s="32"/>
      <c r="Q31" s="32"/>
      <c r="R31" s="53"/>
    </row>
    <row r="32" spans="1:18" s="61" customFormat="1" ht="12" customHeight="1" x14ac:dyDescent="0.2">
      <c r="A32" s="32"/>
      <c r="B32" s="77"/>
      <c r="C32" s="78"/>
      <c r="D32" s="54" t="s">
        <v>47</v>
      </c>
      <c r="E32" s="54" t="s">
        <v>48</v>
      </c>
      <c r="F32" s="54" t="s">
        <v>49</v>
      </c>
      <c r="G32" s="54" t="s">
        <v>50</v>
      </c>
      <c r="H32" s="32"/>
      <c r="I32" s="32"/>
      <c r="J32" s="64"/>
      <c r="K32" s="22"/>
      <c r="L32" s="32"/>
      <c r="M32" s="32"/>
      <c r="N32" s="32"/>
      <c r="O32" s="56"/>
      <c r="P32" s="32"/>
      <c r="Q32" s="32"/>
      <c r="R32" s="53"/>
    </row>
    <row r="33" spans="1:18" s="61" customFormat="1" ht="12" customHeight="1" x14ac:dyDescent="0.2">
      <c r="A33" s="32"/>
      <c r="B33" s="77"/>
      <c r="C33" s="78"/>
      <c r="D33" s="56"/>
      <c r="E33" s="56"/>
      <c r="F33" s="56"/>
      <c r="G33" s="32">
        <v>0</v>
      </c>
      <c r="H33" s="32"/>
      <c r="I33" s="32"/>
      <c r="J33" s="64"/>
      <c r="K33" s="22"/>
      <c r="L33" s="32"/>
      <c r="M33" s="32"/>
      <c r="N33" s="32"/>
      <c r="O33" s="66"/>
      <c r="P33" s="32"/>
      <c r="Q33" s="32"/>
      <c r="R33" s="53"/>
    </row>
    <row r="34" spans="1:18" s="61" customFormat="1" ht="12" customHeight="1" x14ac:dyDescent="0.25">
      <c r="A34" s="2"/>
      <c r="B34" s="80" t="s">
        <v>61</v>
      </c>
      <c r="C34" s="2"/>
      <c r="D34" s="67">
        <v>0</v>
      </c>
      <c r="E34" s="62">
        <v>1</v>
      </c>
      <c r="F34" s="63">
        <f>E34*D34</f>
        <v>0</v>
      </c>
      <c r="G34" s="44">
        <v>0</v>
      </c>
      <c r="H34" s="53">
        <v>45</v>
      </c>
      <c r="I34" s="3"/>
      <c r="J34" s="64" t="s">
        <v>12</v>
      </c>
      <c r="K34" s="20">
        <f>(G34*$D$13*F34)/1000</f>
        <v>0</v>
      </c>
      <c r="L34" s="2" t="s">
        <v>52</v>
      </c>
      <c r="M34" s="2"/>
      <c r="N34" s="2"/>
      <c r="O34" s="29"/>
      <c r="P34" s="80"/>
      <c r="Q34" s="2"/>
      <c r="R34" s="53">
        <v>1</v>
      </c>
    </row>
    <row r="35" spans="1:18" s="61" customFormat="1" ht="12" customHeight="1" x14ac:dyDescent="0.2">
      <c r="A35" s="32"/>
      <c r="B35" s="77"/>
      <c r="C35" s="78"/>
      <c r="D35" s="56"/>
      <c r="E35" s="56"/>
      <c r="F35" s="56"/>
      <c r="G35" s="32"/>
      <c r="H35" s="32"/>
      <c r="I35" s="32"/>
      <c r="J35" s="64"/>
      <c r="K35" s="22"/>
      <c r="L35" s="32"/>
      <c r="M35" s="32"/>
      <c r="N35" s="32"/>
      <c r="O35" s="66"/>
      <c r="P35" s="77"/>
      <c r="Q35" s="32"/>
      <c r="R35" s="53"/>
    </row>
    <row r="36" spans="1:18" s="61" customFormat="1" ht="12" customHeight="1" x14ac:dyDescent="0.25">
      <c r="A36" s="2"/>
      <c r="B36" s="2" t="s">
        <v>53</v>
      </c>
      <c r="C36" s="2"/>
      <c r="D36" s="67">
        <v>0</v>
      </c>
      <c r="E36" s="62">
        <v>0.3</v>
      </c>
      <c r="F36" s="63">
        <f>E36*D36</f>
        <v>0</v>
      </c>
      <c r="G36" s="44">
        <v>0</v>
      </c>
      <c r="H36" s="53">
        <v>45</v>
      </c>
      <c r="I36" s="3"/>
      <c r="J36" s="64" t="s">
        <v>12</v>
      </c>
      <c r="K36" s="20">
        <f>(G36*$D$13*F36)/1000</f>
        <v>0</v>
      </c>
      <c r="L36" s="2" t="s">
        <v>52</v>
      </c>
      <c r="M36" s="2"/>
      <c r="N36" s="2"/>
      <c r="O36" s="29"/>
      <c r="P36" s="2"/>
      <c r="Q36" s="2"/>
      <c r="R36" s="53">
        <v>0</v>
      </c>
    </row>
    <row r="37" spans="1:18" s="61" customFormat="1" ht="12" customHeight="1" x14ac:dyDescent="0.25">
      <c r="A37" s="2"/>
      <c r="B37" s="2" t="s">
        <v>54</v>
      </c>
      <c r="C37" s="2"/>
      <c r="D37" s="67">
        <v>0</v>
      </c>
      <c r="E37" s="62">
        <v>0.6</v>
      </c>
      <c r="F37" s="63">
        <f>E37*D37</f>
        <v>0</v>
      </c>
      <c r="G37" s="44">
        <v>0</v>
      </c>
      <c r="H37" s="53">
        <v>45</v>
      </c>
      <c r="I37" s="3"/>
      <c r="J37" s="64" t="s">
        <v>12</v>
      </c>
      <c r="K37" s="20">
        <f>(G37*$D$13*F37)/1000</f>
        <v>0</v>
      </c>
      <c r="L37" s="2" t="s">
        <v>52</v>
      </c>
      <c r="M37" s="2"/>
      <c r="N37" s="2"/>
      <c r="O37" s="29"/>
      <c r="P37" s="2"/>
      <c r="Q37" s="2"/>
      <c r="R37" s="53">
        <v>0</v>
      </c>
    </row>
    <row r="38" spans="1:18" s="61" customFormat="1" ht="12" customHeight="1" x14ac:dyDescent="0.25">
      <c r="A38" s="2"/>
      <c r="B38" s="2" t="s">
        <v>55</v>
      </c>
      <c r="C38" s="2"/>
      <c r="D38" s="67">
        <v>0</v>
      </c>
      <c r="E38" s="62">
        <v>0.8</v>
      </c>
      <c r="F38" s="63">
        <f>E38*D38</f>
        <v>0</v>
      </c>
      <c r="G38" s="44">
        <v>0</v>
      </c>
      <c r="H38" s="53">
        <v>45</v>
      </c>
      <c r="I38" s="3"/>
      <c r="J38" s="64" t="s">
        <v>12</v>
      </c>
      <c r="K38" s="20">
        <f>(G38*$D$13*F38)/1000</f>
        <v>0</v>
      </c>
      <c r="L38" s="2" t="s">
        <v>52</v>
      </c>
      <c r="M38" s="2"/>
      <c r="N38" s="2"/>
      <c r="O38" s="29"/>
      <c r="P38" s="2"/>
      <c r="Q38" s="2"/>
      <c r="R38" s="53">
        <v>0</v>
      </c>
    </row>
    <row r="39" spans="1:18" s="61" customFormat="1" ht="12" customHeight="1" x14ac:dyDescent="0.2">
      <c r="A39" s="32"/>
      <c r="B39" s="77"/>
      <c r="C39" s="78"/>
      <c r="D39" s="56"/>
      <c r="E39" s="56"/>
      <c r="F39" s="56"/>
      <c r="G39" s="32"/>
      <c r="H39" s="32"/>
      <c r="I39" s="32"/>
      <c r="J39" s="64"/>
      <c r="K39" s="22"/>
      <c r="L39" s="32"/>
      <c r="M39" s="32"/>
      <c r="N39" s="32"/>
      <c r="O39" s="66"/>
      <c r="P39" s="77"/>
      <c r="Q39" s="32"/>
      <c r="R39" s="53"/>
    </row>
    <row r="40" spans="1:18" s="61" customFormat="1" ht="12" customHeight="1" x14ac:dyDescent="0.25">
      <c r="A40" s="2"/>
      <c r="B40" s="2" t="s">
        <v>62</v>
      </c>
      <c r="C40" s="2"/>
      <c r="D40" s="67"/>
      <c r="E40" s="62">
        <v>0.6</v>
      </c>
      <c r="F40" s="63">
        <f>E40*D40</f>
        <v>0</v>
      </c>
      <c r="G40" s="44"/>
      <c r="H40" s="53">
        <v>45</v>
      </c>
      <c r="I40" s="3"/>
      <c r="J40" s="64" t="s">
        <v>12</v>
      </c>
      <c r="K40" s="20">
        <f>(G40*$D$13*F40)/1000</f>
        <v>0</v>
      </c>
      <c r="L40" s="2" t="s">
        <v>52</v>
      </c>
      <c r="M40" s="2"/>
      <c r="N40" s="2"/>
      <c r="O40" s="29"/>
      <c r="P40" s="2"/>
      <c r="Q40" s="2"/>
      <c r="R40" s="53">
        <v>0</v>
      </c>
    </row>
    <row r="41" spans="1:18" s="61" customFormat="1" ht="12" customHeight="1" x14ac:dyDescent="0.25">
      <c r="A41" s="32"/>
      <c r="B41" s="32"/>
      <c r="C41" s="60"/>
      <c r="D41" s="18"/>
      <c r="E41" s="60"/>
      <c r="F41" s="66"/>
      <c r="G41" s="32"/>
      <c r="H41" s="32"/>
      <c r="I41" s="32"/>
      <c r="J41" s="64"/>
      <c r="K41" s="22"/>
      <c r="L41" s="32"/>
      <c r="M41" s="32"/>
      <c r="N41" s="32"/>
      <c r="O41" s="60"/>
      <c r="P41" s="32"/>
      <c r="Q41" s="32"/>
      <c r="R41" s="53"/>
    </row>
    <row r="42" spans="1:18" s="61" customFormat="1" ht="12" customHeight="1" x14ac:dyDescent="0.25">
      <c r="A42" s="81"/>
      <c r="B42" s="32" t="s">
        <v>63</v>
      </c>
      <c r="C42" s="81"/>
      <c r="D42" s="44">
        <v>0</v>
      </c>
      <c r="E42" s="62">
        <v>0.6</v>
      </c>
      <c r="F42" s="63">
        <f>E42*D42</f>
        <v>0</v>
      </c>
      <c r="G42" s="44">
        <v>0</v>
      </c>
      <c r="H42" s="53">
        <v>130</v>
      </c>
      <c r="I42" s="32"/>
      <c r="J42" s="64" t="s">
        <v>12</v>
      </c>
      <c r="K42" s="20">
        <f>(G42*$D$13*F42)/1000</f>
        <v>0</v>
      </c>
      <c r="L42" s="2" t="s">
        <v>52</v>
      </c>
      <c r="M42" s="32"/>
      <c r="N42" s="32"/>
      <c r="O42" s="37"/>
      <c r="P42" s="32"/>
      <c r="Q42" s="32"/>
      <c r="R42" s="53">
        <v>1</v>
      </c>
    </row>
    <row r="43" spans="1:18" s="61" customFormat="1" ht="12" customHeight="1" x14ac:dyDescent="0.25">
      <c r="A43" s="81"/>
      <c r="B43" s="32"/>
      <c r="C43" s="81"/>
      <c r="D43" s="82"/>
      <c r="E43" s="60"/>
      <c r="F43" s="68"/>
      <c r="G43" s="82"/>
      <c r="H43" s="53"/>
      <c r="I43" s="32"/>
      <c r="J43" s="64"/>
      <c r="K43" s="22"/>
      <c r="L43" s="2"/>
      <c r="M43" s="32"/>
      <c r="N43" s="32"/>
      <c r="O43" s="37"/>
      <c r="P43" s="32"/>
      <c r="Q43" s="32"/>
      <c r="R43" s="53"/>
    </row>
    <row r="44" spans="1:18" s="61" customFormat="1" ht="12" customHeight="1" x14ac:dyDescent="0.25">
      <c r="A44" s="81"/>
      <c r="B44" s="32" t="s">
        <v>64</v>
      </c>
      <c r="C44" s="81"/>
      <c r="D44" s="44">
        <v>0</v>
      </c>
      <c r="E44" s="44">
        <v>1</v>
      </c>
      <c r="F44" s="63">
        <f>E44*D44</f>
        <v>0</v>
      </c>
      <c r="G44" s="44">
        <v>0</v>
      </c>
      <c r="H44" s="53"/>
      <c r="I44" s="32"/>
      <c r="J44" s="64" t="s">
        <v>12</v>
      </c>
      <c r="K44" s="20">
        <f>(G44*$D$13*F44)/1000</f>
        <v>0</v>
      </c>
      <c r="L44" s="2" t="s">
        <v>52</v>
      </c>
      <c r="M44" s="32"/>
      <c r="N44" s="32"/>
      <c r="O44" s="37"/>
      <c r="P44" s="32"/>
      <c r="Q44" s="32"/>
      <c r="R44" s="53"/>
    </row>
    <row r="45" spans="1:18" s="61" customFormat="1" ht="12" customHeight="1" x14ac:dyDescent="0.25">
      <c r="A45" s="81"/>
      <c r="B45" s="32"/>
      <c r="C45" s="81"/>
      <c r="D45" s="82"/>
      <c r="E45" s="60"/>
      <c r="F45" s="68"/>
      <c r="G45" s="82"/>
      <c r="H45" s="53"/>
      <c r="I45" s="32"/>
      <c r="J45" s="64"/>
      <c r="K45" s="22"/>
      <c r="L45" s="2"/>
      <c r="M45" s="32"/>
      <c r="N45" s="32"/>
      <c r="O45" s="37"/>
      <c r="P45" s="32"/>
      <c r="Q45" s="32"/>
      <c r="R45" s="53"/>
    </row>
    <row r="46" spans="1:18" s="61" customFormat="1" ht="12" customHeight="1" x14ac:dyDescent="0.25">
      <c r="A46" s="81"/>
      <c r="B46" s="32" t="s">
        <v>64</v>
      </c>
      <c r="C46" s="81"/>
      <c r="D46" s="44">
        <v>0</v>
      </c>
      <c r="E46" s="44">
        <v>0.6</v>
      </c>
      <c r="F46" s="63">
        <f>E46*D46</f>
        <v>0</v>
      </c>
      <c r="G46" s="44">
        <v>0</v>
      </c>
      <c r="H46" s="53"/>
      <c r="I46" s="32"/>
      <c r="J46" s="64" t="s">
        <v>12</v>
      </c>
      <c r="K46" s="20">
        <f>(G46*$D$13*F46)/1000</f>
        <v>0</v>
      </c>
      <c r="L46" s="2" t="s">
        <v>52</v>
      </c>
      <c r="M46" s="32"/>
      <c r="N46" s="32"/>
      <c r="O46" s="37"/>
      <c r="P46" s="32"/>
      <c r="Q46" s="32"/>
      <c r="R46" s="53"/>
    </row>
    <row r="47" spans="1:18" s="61" customFormat="1" ht="12" customHeight="1" x14ac:dyDescent="0.25">
      <c r="A47" s="81"/>
      <c r="B47" s="32"/>
      <c r="C47" s="81"/>
      <c r="D47" s="82"/>
      <c r="E47" s="60"/>
      <c r="F47" s="68"/>
      <c r="G47" s="82"/>
      <c r="H47" s="53"/>
      <c r="I47" s="32"/>
      <c r="J47" s="64"/>
      <c r="K47" s="22"/>
      <c r="L47" s="2"/>
      <c r="M47" s="32"/>
      <c r="N47" s="32"/>
      <c r="O47" s="37"/>
      <c r="P47" s="32"/>
      <c r="Q47" s="32"/>
      <c r="R47" s="53"/>
    </row>
    <row r="48" spans="1:18" s="61" customFormat="1" ht="12" customHeight="1" x14ac:dyDescent="0.25">
      <c r="A48" s="81"/>
      <c r="B48" s="32" t="s">
        <v>64</v>
      </c>
      <c r="D48" s="44"/>
      <c r="E48" s="44"/>
      <c r="F48" s="63">
        <f>E48*D48</f>
        <v>0</v>
      </c>
      <c r="G48" s="44"/>
      <c r="H48" s="53"/>
      <c r="I48" s="32"/>
      <c r="J48" s="64" t="s">
        <v>12</v>
      </c>
      <c r="K48" s="20">
        <f>(G48*$D$13*F48)/1000</f>
        <v>0</v>
      </c>
      <c r="L48" s="2" t="s">
        <v>52</v>
      </c>
      <c r="M48" s="32"/>
      <c r="N48" s="32"/>
      <c r="O48" s="37"/>
      <c r="P48" s="32"/>
      <c r="Q48" s="32"/>
      <c r="R48" s="53"/>
    </row>
    <row r="49" spans="1:18" s="61" customFormat="1" ht="12" customHeight="1" x14ac:dyDescent="0.25">
      <c r="A49" s="32"/>
      <c r="B49" s="32"/>
      <c r="C49" s="32"/>
      <c r="D49" s="32"/>
      <c r="E49" s="60"/>
      <c r="F49" s="66"/>
      <c r="G49" s="32"/>
      <c r="H49" s="32"/>
      <c r="I49" s="32"/>
      <c r="J49" s="32"/>
      <c r="K49" s="32"/>
      <c r="L49" s="32"/>
      <c r="M49" s="32"/>
      <c r="N49" s="32"/>
      <c r="O49" s="66"/>
      <c r="P49" s="32"/>
      <c r="Q49" s="32"/>
      <c r="R49" s="32"/>
    </row>
    <row r="50" spans="1:18" s="61" customFormat="1" ht="12" customHeight="1" x14ac:dyDescent="0.25">
      <c r="A50" s="32"/>
      <c r="B50" s="32"/>
      <c r="C50" s="32"/>
      <c r="D50" s="32"/>
      <c r="E50" s="69" t="s">
        <v>57</v>
      </c>
      <c r="F50" s="63">
        <f>SUM(F42,F40,F38,F37,F36,F34)</f>
        <v>0</v>
      </c>
      <c r="G50" s="32"/>
      <c r="H50" s="32"/>
      <c r="I50" s="32"/>
      <c r="J50" s="70" t="s">
        <v>58</v>
      </c>
      <c r="K50" s="71">
        <f>SUM(K42,K40,K38,K37,K36,K34,K44,K46,K48)</f>
        <v>0</v>
      </c>
      <c r="L50" s="2" t="s">
        <v>52</v>
      </c>
      <c r="M50" s="32"/>
      <c r="N50" s="32"/>
      <c r="O50" s="66"/>
      <c r="P50" s="32"/>
      <c r="Q50" s="32"/>
      <c r="R50" s="32"/>
    </row>
    <row r="51" spans="1:18" s="61" customFormat="1" ht="12" customHeight="1" x14ac:dyDescent="0.25">
      <c r="A51" s="32"/>
      <c r="B51" s="32"/>
      <c r="C51" s="60"/>
      <c r="D51" s="18"/>
      <c r="E51" s="60"/>
      <c r="F51" s="66"/>
      <c r="G51" s="32"/>
      <c r="H51" s="32"/>
      <c r="I51" s="32"/>
      <c r="J51" s="64"/>
      <c r="K51" s="22"/>
      <c r="L51" s="32"/>
      <c r="M51" s="32"/>
      <c r="N51" s="32"/>
      <c r="O51" s="60"/>
      <c r="P51" s="32"/>
      <c r="Q51" s="32"/>
      <c r="R51" s="53"/>
    </row>
    <row r="52" spans="1:18" ht="12" customHeight="1" x14ac:dyDescent="0.25">
      <c r="A52" s="2"/>
      <c r="B52" s="2"/>
      <c r="C52" s="2"/>
      <c r="D52" s="2"/>
      <c r="E52" s="2"/>
      <c r="F52" s="2"/>
      <c r="G52" s="3"/>
      <c r="H52" s="3"/>
      <c r="I52" s="3"/>
      <c r="J52" s="2"/>
      <c r="K52" s="2"/>
      <c r="L52" s="2"/>
      <c r="M52" s="2"/>
      <c r="N52" s="2"/>
      <c r="O52" s="52"/>
      <c r="P52" s="2"/>
      <c r="Q52" s="2"/>
      <c r="R52" s="46"/>
    </row>
    <row r="53" spans="1:18" ht="12" customHeight="1" x14ac:dyDescent="0.25">
      <c r="A53" s="2"/>
      <c r="B53" s="49" t="s">
        <v>65</v>
      </c>
      <c r="C53" s="50"/>
      <c r="D53" s="83"/>
      <c r="E53" s="2"/>
      <c r="F53" s="2"/>
      <c r="G53" s="3"/>
      <c r="H53" s="3"/>
      <c r="I53" s="3"/>
      <c r="J53" s="2"/>
      <c r="K53" s="2"/>
      <c r="L53" s="2"/>
      <c r="M53" s="2"/>
      <c r="N53" s="2"/>
      <c r="O53" s="52"/>
      <c r="P53" s="2"/>
      <c r="Q53" s="2"/>
      <c r="R53" s="46"/>
    </row>
    <row r="54" spans="1:18" ht="12" customHeight="1" x14ac:dyDescent="0.25">
      <c r="A54" s="2"/>
      <c r="B54" s="84"/>
      <c r="C54" s="84"/>
      <c r="D54" s="84"/>
      <c r="E54" s="2"/>
      <c r="F54" s="2"/>
      <c r="G54" s="3"/>
      <c r="H54" s="3"/>
      <c r="I54" s="3"/>
      <c r="J54" s="2"/>
      <c r="K54" s="2"/>
      <c r="L54" s="2"/>
      <c r="M54" s="2"/>
      <c r="N54" s="2"/>
      <c r="O54" s="52"/>
      <c r="P54" s="2"/>
      <c r="Q54" s="2"/>
      <c r="R54" s="46"/>
    </row>
    <row r="55" spans="1:18" ht="12" customHeight="1" x14ac:dyDescent="0.25">
      <c r="A55" s="2"/>
      <c r="B55" s="2"/>
      <c r="C55" s="2"/>
      <c r="D55" s="54" t="s">
        <v>47</v>
      </c>
      <c r="E55" s="54" t="s">
        <v>48</v>
      </c>
      <c r="F55" s="54" t="s">
        <v>49</v>
      </c>
      <c r="G55" s="54" t="s">
        <v>50</v>
      </c>
      <c r="H55" s="3"/>
      <c r="I55" s="3"/>
      <c r="J55" s="2"/>
      <c r="K55" s="2"/>
      <c r="L55" s="2"/>
      <c r="M55" s="2"/>
      <c r="N55" s="2"/>
      <c r="O55" s="56"/>
      <c r="P55" s="2"/>
      <c r="Q55" s="2"/>
      <c r="R55" s="46"/>
    </row>
    <row r="56" spans="1:18" ht="12" customHeight="1" x14ac:dyDescent="0.25">
      <c r="A56" s="2"/>
      <c r="B56" s="2"/>
      <c r="C56" s="2"/>
      <c r="D56" s="3"/>
      <c r="E56" s="3"/>
      <c r="F56" s="3"/>
      <c r="G56" s="32"/>
      <c r="H56" s="3"/>
      <c r="I56" s="3"/>
      <c r="J56" s="2"/>
      <c r="K56" s="2"/>
      <c r="L56" s="2"/>
      <c r="M56" s="2"/>
      <c r="N56" s="2"/>
      <c r="O56" s="68"/>
      <c r="P56" s="2"/>
      <c r="Q56" s="2"/>
      <c r="R56" s="46"/>
    </row>
    <row r="57" spans="1:18" ht="12" customHeight="1" x14ac:dyDescent="0.25">
      <c r="A57" s="2"/>
      <c r="B57" s="11" t="s">
        <v>66</v>
      </c>
      <c r="C57" s="2"/>
      <c r="D57" s="67">
        <v>0</v>
      </c>
      <c r="E57" s="62">
        <v>0.15</v>
      </c>
      <c r="F57" s="63">
        <f>E57*D57</f>
        <v>0</v>
      </c>
      <c r="G57" s="44">
        <v>0</v>
      </c>
      <c r="H57" s="53">
        <v>130</v>
      </c>
      <c r="I57" s="3"/>
      <c r="J57" s="64" t="s">
        <v>12</v>
      </c>
      <c r="K57" s="20">
        <f>(G57*$D$13*F57)/1000</f>
        <v>0</v>
      </c>
      <c r="L57" s="2" t="s">
        <v>52</v>
      </c>
      <c r="M57" s="2"/>
      <c r="N57" s="2"/>
      <c r="O57" s="29"/>
      <c r="P57" s="11"/>
      <c r="Q57" s="2"/>
      <c r="R57" s="53">
        <v>0</v>
      </c>
    </row>
    <row r="58" spans="1:18" ht="12" customHeight="1" x14ac:dyDescent="0.25">
      <c r="A58" s="2"/>
      <c r="B58" s="11"/>
      <c r="C58" s="2"/>
      <c r="D58" s="3"/>
      <c r="E58" s="3"/>
      <c r="F58" s="3"/>
      <c r="G58" s="3"/>
      <c r="H58" s="3"/>
      <c r="I58" s="3"/>
      <c r="J58" s="2"/>
      <c r="K58" s="2"/>
      <c r="L58" s="2"/>
      <c r="M58" s="2"/>
      <c r="N58" s="2"/>
      <c r="O58" s="68"/>
      <c r="P58" s="11"/>
      <c r="Q58" s="2"/>
      <c r="R58" s="46"/>
    </row>
    <row r="59" spans="1:18" ht="12" customHeight="1" x14ac:dyDescent="0.25">
      <c r="A59" s="2"/>
      <c r="B59" s="11" t="s">
        <v>67</v>
      </c>
      <c r="C59" s="2"/>
      <c r="D59" s="67"/>
      <c r="E59" s="62">
        <v>0.2</v>
      </c>
      <c r="F59" s="63">
        <f>E59*D59</f>
        <v>0</v>
      </c>
      <c r="G59" s="44"/>
      <c r="H59" s="53">
        <v>130</v>
      </c>
      <c r="I59" s="3"/>
      <c r="J59" s="64" t="s">
        <v>12</v>
      </c>
      <c r="K59" s="20">
        <f>(G59*$D$13*F59)/1000</f>
        <v>0</v>
      </c>
      <c r="L59" s="2" t="s">
        <v>52</v>
      </c>
      <c r="M59" s="2"/>
      <c r="N59" s="2"/>
      <c r="O59" s="29"/>
      <c r="P59" s="11"/>
      <c r="Q59" s="2"/>
      <c r="R59" s="53">
        <v>0</v>
      </c>
    </row>
    <row r="60" spans="1:18" ht="12.75" customHeight="1" x14ac:dyDescent="0.25">
      <c r="A60" s="2"/>
      <c r="B60" s="2"/>
      <c r="C60" s="2"/>
      <c r="D60" s="2"/>
      <c r="E60" s="2"/>
      <c r="F60" s="3"/>
      <c r="G60" s="3"/>
      <c r="H60" s="10"/>
      <c r="I60" s="10"/>
      <c r="J60" s="2"/>
      <c r="K60" s="2"/>
      <c r="L60" s="2"/>
      <c r="M60" s="2"/>
      <c r="N60" s="2"/>
      <c r="O60" s="52"/>
      <c r="P60" s="2"/>
      <c r="Q60" s="2"/>
      <c r="R60" s="46"/>
    </row>
    <row r="61" spans="1:18" ht="12.75" customHeight="1" x14ac:dyDescent="0.25">
      <c r="A61" s="2"/>
      <c r="B61" s="2"/>
      <c r="C61" s="2"/>
      <c r="D61" s="2"/>
      <c r="E61" s="69" t="s">
        <v>57</v>
      </c>
      <c r="F61" s="63">
        <f>SUM(F59,F57)</f>
        <v>0</v>
      </c>
      <c r="G61" s="10"/>
      <c r="H61" s="10"/>
      <c r="I61" s="10"/>
      <c r="J61" s="70" t="s">
        <v>58</v>
      </c>
      <c r="K61" s="20">
        <f>K57+K59</f>
        <v>0</v>
      </c>
      <c r="L61" s="2" t="s">
        <v>52</v>
      </c>
      <c r="M61" s="2"/>
      <c r="N61" s="2"/>
      <c r="O61" s="29"/>
      <c r="P61" s="11"/>
      <c r="Q61" s="2"/>
      <c r="R61" s="53"/>
    </row>
    <row r="62" spans="1:18" ht="12.75" customHeight="1" x14ac:dyDescent="0.25">
      <c r="A62" s="2"/>
      <c r="B62" s="2"/>
      <c r="C62" s="2"/>
      <c r="D62" s="2"/>
      <c r="E62" s="2"/>
      <c r="F62" s="2"/>
      <c r="G62" s="3"/>
      <c r="H62" s="3"/>
      <c r="I62" s="3"/>
      <c r="J62" s="2"/>
      <c r="K62" s="3"/>
      <c r="L62" s="2"/>
      <c r="M62" s="2"/>
      <c r="N62" s="2"/>
      <c r="O62" s="2"/>
      <c r="P62" s="2"/>
      <c r="Q62" s="2"/>
      <c r="R62" s="2"/>
    </row>
    <row r="63" spans="1:18" ht="12.75" customHeight="1" x14ac:dyDescent="0.25">
      <c r="A63" s="2"/>
      <c r="B63" s="2"/>
      <c r="C63" s="2"/>
      <c r="D63" s="2"/>
      <c r="E63" s="2"/>
      <c r="F63" s="11"/>
      <c r="G63" s="3"/>
      <c r="H63" s="3"/>
      <c r="I63" s="3"/>
      <c r="J63" s="70" t="s">
        <v>68</v>
      </c>
      <c r="K63" s="85">
        <f>SUM(K61,K50,K28)</f>
        <v>0</v>
      </c>
      <c r="L63" s="2" t="s">
        <v>52</v>
      </c>
      <c r="N63" s="2"/>
      <c r="O63" s="2"/>
      <c r="P63" s="2"/>
      <c r="Q63" s="2"/>
      <c r="R63" s="2"/>
    </row>
    <row r="64" spans="1:18" ht="12.75" customHeight="1" x14ac:dyDescent="0.25">
      <c r="A64" s="2"/>
      <c r="B64" s="2"/>
      <c r="C64" s="2"/>
      <c r="D64" s="2"/>
      <c r="E64" s="2"/>
      <c r="F64" s="86"/>
      <c r="G64" s="3"/>
      <c r="H64" s="3"/>
      <c r="I64" s="3"/>
      <c r="J64" s="2"/>
      <c r="K64" s="3"/>
      <c r="L64" s="2"/>
      <c r="M64" s="2"/>
      <c r="N64" s="2"/>
      <c r="O64" s="2"/>
      <c r="P64" s="2"/>
      <c r="Q64" s="2"/>
      <c r="R64" s="2"/>
    </row>
    <row r="65" spans="1:18" ht="12.75" customHeight="1" x14ac:dyDescent="0.25">
      <c r="A65" s="2"/>
      <c r="B65" s="2"/>
      <c r="C65" s="2"/>
      <c r="D65" s="2"/>
      <c r="E65" s="2"/>
      <c r="F65" s="86"/>
      <c r="G65" s="3"/>
      <c r="H65" s="3"/>
      <c r="I65" s="3"/>
      <c r="J65" s="2"/>
      <c r="K65" s="3"/>
      <c r="L65" s="2"/>
      <c r="M65" s="2"/>
      <c r="N65" s="2"/>
      <c r="O65" s="2"/>
      <c r="P65" s="2"/>
      <c r="Q65" s="2"/>
      <c r="R65" s="2"/>
    </row>
    <row r="66" spans="1:18" x14ac:dyDescent="0.25">
      <c r="A66" s="25"/>
      <c r="B66" s="25"/>
      <c r="C66" s="25"/>
      <c r="D66" s="25"/>
      <c r="E66" s="25"/>
      <c r="F66" s="25"/>
      <c r="G66" s="26"/>
      <c r="H66" s="26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x14ac:dyDescent="0.25">
      <c r="A67" s="25"/>
      <c r="B67" s="25"/>
      <c r="C67" s="25"/>
      <c r="D67" s="25"/>
      <c r="E67" s="25"/>
      <c r="F67" s="25"/>
      <c r="G67" s="26"/>
      <c r="H67" s="26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x14ac:dyDescent="0.25">
      <c r="A68" s="25"/>
      <c r="B68" s="25"/>
      <c r="C68" s="25"/>
      <c r="D68" s="25"/>
      <c r="E68" s="25"/>
      <c r="F68" s="25"/>
      <c r="G68" s="26"/>
      <c r="H68" s="26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x14ac:dyDescent="0.25">
      <c r="A69" s="25"/>
      <c r="B69" s="25"/>
      <c r="C69" s="25"/>
      <c r="D69" s="25"/>
      <c r="E69" s="25"/>
      <c r="F69" s="25"/>
      <c r="G69" s="26"/>
      <c r="H69" s="26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x14ac:dyDescent="0.25">
      <c r="A70" s="25"/>
      <c r="B70" s="25"/>
      <c r="C70" s="25"/>
      <c r="D70" s="25"/>
      <c r="E70" s="25"/>
      <c r="F70" s="25"/>
      <c r="G70" s="26"/>
      <c r="H70" s="26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1:18" x14ac:dyDescent="0.25">
      <c r="A71" s="25"/>
      <c r="B71" s="25"/>
      <c r="C71" s="25"/>
      <c r="D71" s="25"/>
      <c r="E71" s="25"/>
      <c r="F71" s="25"/>
      <c r="G71" s="26"/>
      <c r="H71" s="26"/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1:18" x14ac:dyDescent="0.25">
      <c r="A72" s="25"/>
      <c r="B72" s="25"/>
      <c r="C72" s="25"/>
      <c r="D72" s="25"/>
      <c r="E72" s="25"/>
      <c r="F72" s="25"/>
      <c r="G72" s="26"/>
      <c r="H72" s="26"/>
      <c r="I72" s="25"/>
      <c r="J72" s="25"/>
      <c r="K72" s="25"/>
      <c r="L72" s="25"/>
      <c r="M72" s="25"/>
      <c r="N72" s="25"/>
      <c r="O72" s="25"/>
      <c r="P72" s="25"/>
      <c r="Q72" s="25"/>
      <c r="R72" s="25"/>
    </row>
    <row r="73" spans="1:18" x14ac:dyDescent="0.25">
      <c r="A73" s="25"/>
      <c r="B73" s="25"/>
      <c r="C73" s="25"/>
      <c r="D73" s="25"/>
      <c r="E73" s="25"/>
      <c r="F73" s="25"/>
      <c r="G73" s="25"/>
      <c r="H73" s="26"/>
      <c r="I73" s="26"/>
      <c r="J73" s="25"/>
      <c r="K73" s="25"/>
      <c r="L73" s="25"/>
      <c r="M73" s="25"/>
      <c r="N73" s="25"/>
      <c r="O73" s="25"/>
      <c r="P73" s="25"/>
      <c r="Q73" s="25"/>
      <c r="R73" s="25"/>
    </row>
    <row r="74" spans="1:18" x14ac:dyDescent="0.25">
      <c r="A74" s="25"/>
      <c r="B74" s="25"/>
      <c r="C74" s="25"/>
      <c r="D74" s="25"/>
      <c r="E74" s="25"/>
      <c r="F74" s="25"/>
      <c r="G74" s="25"/>
      <c r="H74" s="26"/>
      <c r="I74" s="26"/>
      <c r="J74" s="25"/>
      <c r="K74" s="25"/>
      <c r="L74" s="25"/>
      <c r="M74" s="25"/>
      <c r="N74" s="25"/>
      <c r="O74" s="25"/>
      <c r="P74" s="25"/>
      <c r="Q74" s="25"/>
      <c r="R74" s="25"/>
    </row>
    <row r="75" spans="1:18" x14ac:dyDescent="0.25">
      <c r="A75" s="25"/>
      <c r="B75" s="25"/>
      <c r="C75" s="25"/>
      <c r="D75" s="25"/>
      <c r="E75" s="25"/>
      <c r="F75" s="25"/>
      <c r="G75" s="25"/>
      <c r="H75" s="26"/>
      <c r="I75" s="26"/>
      <c r="J75" s="25"/>
      <c r="K75" s="25"/>
      <c r="L75" s="25"/>
      <c r="M75" s="25"/>
      <c r="N75" s="25"/>
      <c r="O75" s="25"/>
      <c r="P75" s="25"/>
      <c r="Q75" s="25"/>
      <c r="R75" s="25"/>
    </row>
    <row r="76" spans="1:18" x14ac:dyDescent="0.25">
      <c r="A76" s="25"/>
      <c r="B76" s="25"/>
      <c r="C76" s="25"/>
      <c r="D76" s="25"/>
      <c r="E76" s="25"/>
      <c r="F76" s="25"/>
      <c r="G76" s="25"/>
      <c r="H76" s="26"/>
      <c r="I76" s="26"/>
      <c r="J76" s="25"/>
      <c r="K76" s="25"/>
      <c r="L76" s="25"/>
      <c r="M76" s="25"/>
      <c r="N76" s="25"/>
      <c r="O76" s="25"/>
      <c r="P76" s="25"/>
      <c r="Q76" s="25"/>
      <c r="R76" s="25"/>
    </row>
    <row r="77" spans="1:18" x14ac:dyDescent="0.25">
      <c r="A77" s="25"/>
      <c r="B77" s="25"/>
      <c r="C77" s="25"/>
      <c r="D77" s="25"/>
      <c r="E77" s="25"/>
      <c r="F77" s="25"/>
      <c r="G77" s="25"/>
      <c r="H77" s="26"/>
      <c r="I77" s="26"/>
      <c r="J77" s="25"/>
      <c r="K77" s="25"/>
      <c r="L77" s="25"/>
      <c r="M77" s="25"/>
      <c r="N77" s="25"/>
      <c r="O77" s="25"/>
      <c r="P77" s="25"/>
      <c r="Q77" s="25"/>
      <c r="R77" s="25"/>
    </row>
    <row r="78" spans="1:18" x14ac:dyDescent="0.25">
      <c r="A78" s="25"/>
      <c r="B78" s="25"/>
      <c r="C78" s="25"/>
      <c r="D78" s="25"/>
      <c r="E78" s="25"/>
      <c r="F78" s="25"/>
      <c r="G78" s="25"/>
      <c r="H78" s="26"/>
      <c r="I78" s="26"/>
      <c r="J78" s="25"/>
      <c r="K78" s="25"/>
      <c r="L78" s="25"/>
      <c r="M78" s="25"/>
      <c r="N78" s="25"/>
      <c r="O78" s="25"/>
      <c r="P78" s="25"/>
      <c r="Q78" s="25"/>
      <c r="R78" s="25"/>
    </row>
    <row r="79" spans="1:18" x14ac:dyDescent="0.25">
      <c r="A79" s="25"/>
      <c r="B79" s="25"/>
      <c r="C79" s="25"/>
      <c r="D79" s="25"/>
      <c r="E79" s="25"/>
      <c r="F79" s="25"/>
      <c r="G79" s="25"/>
      <c r="H79" s="26"/>
      <c r="I79" s="26"/>
      <c r="J79" s="25"/>
      <c r="K79" s="25"/>
      <c r="L79" s="25"/>
      <c r="M79" s="25"/>
      <c r="N79" s="25"/>
      <c r="O79" s="25"/>
      <c r="P79" s="25"/>
      <c r="Q79" s="25"/>
      <c r="R79" s="25"/>
    </row>
    <row r="80" spans="1:18" x14ac:dyDescent="0.25">
      <c r="A80" s="25"/>
      <c r="B80" s="25"/>
      <c r="C80" s="25"/>
      <c r="D80" s="25"/>
      <c r="E80" s="25"/>
      <c r="F80" s="25"/>
      <c r="G80" s="25"/>
      <c r="H80" s="26"/>
      <c r="I80" s="26"/>
      <c r="J80" s="25"/>
      <c r="K80" s="25"/>
      <c r="L80" s="25"/>
      <c r="M80" s="25"/>
      <c r="N80" s="25"/>
      <c r="O80" s="25"/>
      <c r="P80" s="25"/>
      <c r="Q80" s="25"/>
      <c r="R80" s="25"/>
    </row>
    <row r="81" spans="1:18" x14ac:dyDescent="0.25">
      <c r="A81" s="25"/>
      <c r="B81" s="25"/>
      <c r="C81" s="25"/>
      <c r="D81" s="25"/>
      <c r="E81" s="25"/>
      <c r="F81" s="25"/>
      <c r="G81" s="25"/>
      <c r="H81" s="26"/>
      <c r="I81" s="26"/>
      <c r="J81" s="25"/>
      <c r="K81" s="25"/>
      <c r="L81" s="25"/>
      <c r="M81" s="25"/>
      <c r="N81" s="25"/>
      <c r="O81" s="25"/>
      <c r="P81" s="25"/>
      <c r="Q81" s="25"/>
      <c r="R81" s="25"/>
    </row>
    <row r="82" spans="1:18" x14ac:dyDescent="0.25">
      <c r="A82" s="25"/>
      <c r="B82" s="25"/>
      <c r="C82" s="25"/>
      <c r="D82" s="25"/>
      <c r="E82" s="25"/>
      <c r="F82" s="25"/>
      <c r="G82" s="25"/>
      <c r="H82" s="26"/>
      <c r="I82" s="26"/>
      <c r="J82" s="25"/>
      <c r="K82" s="25"/>
      <c r="L82" s="25"/>
      <c r="M82" s="25"/>
      <c r="N82" s="25"/>
      <c r="O82" s="25"/>
      <c r="P82" s="25"/>
      <c r="Q82" s="25"/>
      <c r="R82" s="25"/>
    </row>
    <row r="83" spans="1:18" x14ac:dyDescent="0.25">
      <c r="A83" s="25"/>
      <c r="B83" s="25"/>
      <c r="C83" s="25"/>
      <c r="D83" s="25"/>
      <c r="E83" s="25"/>
      <c r="F83" s="25"/>
      <c r="G83" s="25"/>
      <c r="H83" s="26"/>
      <c r="I83" s="26"/>
      <c r="J83" s="25"/>
      <c r="K83" s="25"/>
      <c r="L83" s="25"/>
      <c r="M83" s="25"/>
      <c r="N83" s="25"/>
      <c r="O83" s="25"/>
      <c r="P83" s="25"/>
      <c r="Q83" s="25"/>
      <c r="R83" s="25"/>
    </row>
    <row r="84" spans="1:18" x14ac:dyDescent="0.25">
      <c r="A84" s="25"/>
      <c r="B84" s="25"/>
      <c r="C84" s="25"/>
      <c r="D84" s="25"/>
      <c r="E84" s="25"/>
      <c r="F84" s="25"/>
      <c r="G84" s="25"/>
      <c r="H84" s="26"/>
      <c r="I84" s="26"/>
      <c r="J84" s="25"/>
      <c r="K84" s="25"/>
      <c r="L84" s="25"/>
      <c r="M84" s="25"/>
      <c r="N84" s="25"/>
      <c r="O84" s="25"/>
      <c r="P84" s="25"/>
      <c r="Q84" s="25"/>
      <c r="R84" s="25"/>
    </row>
    <row r="85" spans="1:18" x14ac:dyDescent="0.25">
      <c r="A85" s="25"/>
      <c r="B85" s="25"/>
      <c r="C85" s="25"/>
      <c r="D85" s="25"/>
      <c r="E85" s="25"/>
      <c r="F85" s="25"/>
      <c r="G85" s="25"/>
      <c r="H85" s="26"/>
      <c r="I85" s="26"/>
      <c r="J85" s="25"/>
      <c r="K85" s="25"/>
      <c r="L85" s="25"/>
      <c r="M85" s="25"/>
      <c r="N85" s="25"/>
      <c r="O85" s="25"/>
      <c r="P85" s="25"/>
      <c r="Q85" s="25"/>
      <c r="R85" s="25"/>
    </row>
    <row r="86" spans="1:18" x14ac:dyDescent="0.25">
      <c r="A86" s="25"/>
      <c r="B86" s="25"/>
      <c r="C86" s="25"/>
      <c r="D86" s="25"/>
      <c r="E86" s="25"/>
      <c r="F86" s="25"/>
      <c r="G86" s="25"/>
      <c r="H86" s="26"/>
      <c r="I86" s="26"/>
      <c r="J86" s="25"/>
      <c r="K86" s="25"/>
      <c r="L86" s="25"/>
      <c r="M86" s="25"/>
      <c r="N86" s="25"/>
      <c r="O86" s="25"/>
      <c r="P86" s="25"/>
      <c r="Q86" s="25"/>
      <c r="R86" s="25"/>
    </row>
    <row r="87" spans="1:18" x14ac:dyDescent="0.25">
      <c r="A87" s="25"/>
      <c r="B87" s="25"/>
      <c r="C87" s="25"/>
      <c r="D87" s="25"/>
      <c r="E87" s="25"/>
      <c r="F87" s="25"/>
      <c r="G87" s="25"/>
      <c r="H87" s="26"/>
      <c r="I87" s="26"/>
      <c r="J87" s="25"/>
      <c r="K87" s="25"/>
      <c r="L87" s="25"/>
      <c r="M87" s="25"/>
      <c r="N87" s="25"/>
      <c r="O87" s="25"/>
      <c r="P87" s="25"/>
      <c r="Q87" s="25"/>
      <c r="R87" s="25"/>
    </row>
    <row r="88" spans="1:18" x14ac:dyDescent="0.25">
      <c r="A88" s="25"/>
      <c r="B88" s="25"/>
      <c r="C88" s="25"/>
      <c r="D88" s="25"/>
      <c r="E88" s="25"/>
      <c r="F88" s="25"/>
      <c r="G88" s="25"/>
      <c r="H88" s="26"/>
      <c r="I88" s="26"/>
      <c r="J88" s="25"/>
      <c r="K88" s="25"/>
      <c r="L88" s="25"/>
      <c r="M88" s="25"/>
      <c r="N88" s="25"/>
      <c r="O88" s="25"/>
      <c r="P88" s="25"/>
      <c r="Q88" s="25"/>
      <c r="R88" s="25"/>
    </row>
    <row r="89" spans="1:18" x14ac:dyDescent="0.25">
      <c r="A89" s="25"/>
      <c r="B89" s="25"/>
      <c r="C89" s="25"/>
      <c r="D89" s="25"/>
      <c r="E89" s="25"/>
      <c r="F89" s="25"/>
      <c r="G89" s="25"/>
      <c r="H89" s="26"/>
      <c r="I89" s="26"/>
      <c r="J89" s="25"/>
      <c r="K89" s="25"/>
      <c r="L89" s="25"/>
      <c r="M89" s="25"/>
      <c r="N89" s="25"/>
      <c r="O89" s="25"/>
      <c r="P89" s="25"/>
      <c r="Q89" s="25"/>
      <c r="R89" s="25"/>
    </row>
    <row r="90" spans="1:18" x14ac:dyDescent="0.25">
      <c r="A90" s="25"/>
      <c r="B90" s="25"/>
      <c r="C90" s="25"/>
      <c r="D90" s="25"/>
      <c r="E90" s="25"/>
      <c r="F90" s="25"/>
      <c r="G90" s="25"/>
      <c r="H90" s="26"/>
      <c r="I90" s="26"/>
      <c r="J90" s="25"/>
      <c r="K90" s="25"/>
      <c r="L90" s="25"/>
      <c r="M90" s="25"/>
      <c r="N90" s="25"/>
      <c r="O90" s="25"/>
      <c r="P90" s="25"/>
      <c r="Q90" s="25"/>
      <c r="R90" s="25"/>
    </row>
    <row r="91" spans="1:18" x14ac:dyDescent="0.25">
      <c r="A91" s="25"/>
      <c r="B91" s="25"/>
      <c r="C91" s="25"/>
      <c r="D91" s="25"/>
      <c r="E91" s="25"/>
      <c r="F91" s="25"/>
      <c r="G91" s="25"/>
      <c r="H91" s="26"/>
      <c r="I91" s="26"/>
      <c r="J91" s="25"/>
      <c r="K91" s="25"/>
      <c r="L91" s="25"/>
      <c r="M91" s="25"/>
      <c r="N91" s="25"/>
      <c r="O91" s="25"/>
      <c r="P91" s="25"/>
      <c r="Q91" s="25"/>
      <c r="R91" s="25"/>
    </row>
  </sheetData>
  <mergeCells count="4">
    <mergeCell ref="C4:J7"/>
    <mergeCell ref="B9:C9"/>
    <mergeCell ref="E9:F9"/>
    <mergeCell ref="H9:J9"/>
  </mergeCell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tabSelected="1" zoomScaleNormal="100" workbookViewId="0">
      <selection activeCell="B29" sqref="B29"/>
    </sheetView>
  </sheetViews>
  <sheetFormatPr baseColWidth="10" defaultColWidth="10.5703125" defaultRowHeight="15" x14ac:dyDescent="0.25"/>
  <cols>
    <col min="1" max="1" width="8" customWidth="1"/>
    <col min="2" max="2" width="16" customWidth="1"/>
    <col min="5" max="5" width="15.140625" customWidth="1"/>
    <col min="6" max="6" width="14.5703125" bestFit="1" customWidth="1"/>
    <col min="7" max="7" width="13" customWidth="1"/>
    <col min="8" max="8" width="4.7109375" style="1" customWidth="1"/>
    <col min="9" max="9" width="10.28515625" style="1" customWidth="1"/>
    <col min="10" max="10" width="5" customWidth="1"/>
    <col min="11" max="11" width="11.7109375" customWidth="1"/>
    <col min="257" max="257" width="8" customWidth="1"/>
    <col min="258" max="258" width="16" customWidth="1"/>
    <col min="261" max="261" width="10.42578125" customWidth="1"/>
    <col min="263" max="263" width="13" customWidth="1"/>
    <col min="264" max="264" width="4.7109375" customWidth="1"/>
    <col min="265" max="265" width="10.28515625" customWidth="1"/>
    <col min="266" max="266" width="5" customWidth="1"/>
    <col min="267" max="267" width="11.7109375" customWidth="1"/>
    <col min="513" max="513" width="8" customWidth="1"/>
    <col min="514" max="514" width="16" customWidth="1"/>
    <col min="517" max="517" width="10.42578125" customWidth="1"/>
    <col min="519" max="519" width="13" customWidth="1"/>
    <col min="520" max="520" width="4.7109375" customWidth="1"/>
    <col min="521" max="521" width="10.28515625" customWidth="1"/>
    <col min="522" max="522" width="5" customWidth="1"/>
    <col min="523" max="523" width="11.7109375" customWidth="1"/>
    <col min="769" max="769" width="8" customWidth="1"/>
    <col min="770" max="770" width="16" customWidth="1"/>
    <col min="773" max="773" width="10.42578125" customWidth="1"/>
    <col min="775" max="775" width="13" customWidth="1"/>
    <col min="776" max="776" width="4.7109375" customWidth="1"/>
    <col min="777" max="777" width="10.28515625" customWidth="1"/>
    <col min="778" max="778" width="5" customWidth="1"/>
    <col min="779" max="779" width="11.7109375" customWidth="1"/>
  </cols>
  <sheetData>
    <row r="1" spans="1:18" x14ac:dyDescent="0.25">
      <c r="A1" s="2"/>
      <c r="B1" s="2"/>
      <c r="C1" s="2"/>
      <c r="D1" s="2"/>
      <c r="E1" s="2"/>
      <c r="F1" s="2"/>
      <c r="G1" s="2"/>
      <c r="H1" s="5"/>
      <c r="I1" s="5"/>
      <c r="J1" s="5"/>
      <c r="K1" s="2"/>
      <c r="L1" s="2"/>
      <c r="M1" s="2"/>
      <c r="N1" s="2"/>
      <c r="O1" s="2"/>
      <c r="P1" s="2"/>
      <c r="Q1" s="2"/>
      <c r="R1" s="2"/>
    </row>
    <row r="2" spans="1:18" ht="18" x14ac:dyDescent="0.25">
      <c r="A2" s="2"/>
      <c r="B2" s="2"/>
      <c r="C2" s="2"/>
      <c r="D2" s="2"/>
      <c r="E2" s="40" t="s">
        <v>149</v>
      </c>
      <c r="F2" s="2"/>
      <c r="G2" s="2"/>
      <c r="H2" s="5"/>
      <c r="I2" s="5"/>
      <c r="J2" s="5"/>
      <c r="K2" s="2"/>
      <c r="L2" s="2"/>
      <c r="M2" s="2"/>
      <c r="N2" s="2"/>
      <c r="O2" s="2"/>
      <c r="P2" s="2"/>
      <c r="Q2" s="2"/>
      <c r="R2" s="2"/>
    </row>
    <row r="3" spans="1:18" x14ac:dyDescent="0.25">
      <c r="A3" s="2"/>
      <c r="B3" s="2"/>
      <c r="C3" s="2"/>
      <c r="D3" s="2"/>
      <c r="E3" s="2"/>
      <c r="F3" s="2"/>
      <c r="G3" s="2"/>
      <c r="H3" s="5"/>
      <c r="I3" s="5"/>
      <c r="J3" s="5"/>
      <c r="K3" s="2"/>
      <c r="L3" s="2"/>
      <c r="M3" s="2"/>
      <c r="N3" s="2"/>
      <c r="O3" s="2"/>
      <c r="P3" s="2"/>
      <c r="Q3" s="2"/>
      <c r="R3" s="2"/>
    </row>
    <row r="4" spans="1:18" ht="14.45" customHeight="1" x14ac:dyDescent="0.25">
      <c r="A4" s="2"/>
      <c r="B4" s="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2"/>
      <c r="R4" s="2"/>
    </row>
    <row r="5" spans="1:18" ht="18" customHeight="1" x14ac:dyDescent="0.25">
      <c r="A5" s="2"/>
      <c r="B5" s="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2"/>
      <c r="R5" s="2"/>
    </row>
    <row r="6" spans="1:18" ht="14.45" customHeight="1" x14ac:dyDescent="0.25">
      <c r="A6" s="2"/>
      <c r="B6" s="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2"/>
      <c r="R6" s="2"/>
    </row>
    <row r="7" spans="1:18" ht="14.45" customHeight="1" x14ac:dyDescent="0.25">
      <c r="A7" s="2"/>
      <c r="B7" s="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2"/>
      <c r="R7" s="2"/>
    </row>
    <row r="8" spans="1:18" x14ac:dyDescent="0.25">
      <c r="A8" s="2"/>
      <c r="B8" s="11" t="s">
        <v>0</v>
      </c>
      <c r="D8" s="11"/>
      <c r="E8" s="11" t="s">
        <v>1</v>
      </c>
      <c r="F8" s="2"/>
      <c r="H8" s="3"/>
      <c r="I8" s="10" t="s">
        <v>2</v>
      </c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2"/>
      <c r="B9" s="181"/>
      <c r="C9" s="181"/>
      <c r="D9" s="43"/>
      <c r="E9" s="181">
        <f>'Achats 2023'!F8</f>
        <v>87</v>
      </c>
      <c r="F9" s="181"/>
      <c r="G9" s="43"/>
      <c r="H9" s="181"/>
      <c r="I9" s="181"/>
      <c r="J9" s="181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2"/>
      <c r="B10" s="87"/>
      <c r="C10" s="87"/>
      <c r="D10" s="43"/>
      <c r="E10" s="87"/>
      <c r="F10" s="87"/>
      <c r="G10" s="43"/>
      <c r="H10" s="87"/>
      <c r="I10" s="87"/>
      <c r="J10" s="87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2"/>
      <c r="B11" s="88" t="s">
        <v>69</v>
      </c>
      <c r="C11" s="87"/>
      <c r="D11" s="43"/>
      <c r="E11" s="88" t="s">
        <v>70</v>
      </c>
      <c r="F11" s="87"/>
      <c r="G11" s="43"/>
      <c r="H11" s="87"/>
      <c r="I11" s="87"/>
      <c r="J11" s="87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2"/>
      <c r="B12" s="190"/>
      <c r="C12" s="190"/>
      <c r="D12" s="2"/>
      <c r="E12" s="191"/>
      <c r="F12" s="191"/>
      <c r="G12" s="191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s="89" customFormat="1" x14ac:dyDescent="0.25">
      <c r="A13" s="52"/>
      <c r="B13" s="52"/>
      <c r="C13" s="52"/>
      <c r="D13" s="68"/>
      <c r="E13" s="52"/>
      <c r="F13" s="52"/>
      <c r="G13" s="68"/>
      <c r="H13" s="68"/>
      <c r="I13" s="52"/>
      <c r="J13" s="52"/>
      <c r="K13" s="52"/>
      <c r="L13" s="52"/>
      <c r="M13" s="52"/>
      <c r="N13" s="52"/>
      <c r="O13" s="52"/>
      <c r="P13" s="52"/>
      <c r="Q13" s="52"/>
      <c r="R13" s="52"/>
    </row>
    <row r="14" spans="1:18" s="89" customFormat="1" ht="26.25" x14ac:dyDescent="0.4">
      <c r="A14" s="90" t="s">
        <v>71</v>
      </c>
      <c r="B14" s="185" t="s">
        <v>139</v>
      </c>
      <c r="C14" s="185"/>
      <c r="D14" s="185"/>
      <c r="E14" s="185"/>
      <c r="F14" s="91">
        <f>'Report stocks 2022'!H51</f>
        <v>0</v>
      </c>
      <c r="G14" s="92" t="s">
        <v>72</v>
      </c>
      <c r="H14" s="68"/>
      <c r="I14" s="68"/>
      <c r="J14" s="52"/>
      <c r="K14" s="52"/>
      <c r="L14" s="52"/>
      <c r="M14" s="52"/>
      <c r="N14" s="52"/>
      <c r="O14" s="52"/>
      <c r="P14" s="52"/>
      <c r="Q14" s="52"/>
      <c r="R14" s="52"/>
    </row>
    <row r="15" spans="1:18" s="89" customFormat="1" ht="26.25" x14ac:dyDescent="0.4">
      <c r="A15" s="52"/>
      <c r="B15" s="93"/>
      <c r="C15" s="94"/>
      <c r="D15" s="94"/>
      <c r="E15" s="87"/>
      <c r="F15" s="52"/>
      <c r="G15" s="68"/>
      <c r="H15" s="68"/>
      <c r="I15" s="68"/>
      <c r="J15" s="52"/>
      <c r="K15" s="56"/>
      <c r="L15" s="52"/>
      <c r="M15" s="52"/>
      <c r="N15" s="52"/>
      <c r="O15" s="52"/>
      <c r="P15" s="52"/>
      <c r="Q15" s="52"/>
      <c r="R15" s="52"/>
    </row>
    <row r="16" spans="1:18" s="89" customFormat="1" ht="26.25" x14ac:dyDescent="0.4">
      <c r="A16" s="90" t="s">
        <v>73</v>
      </c>
      <c r="B16" s="186" t="s">
        <v>140</v>
      </c>
      <c r="C16" s="186"/>
      <c r="D16" s="186"/>
      <c r="E16" s="186"/>
      <c r="F16" s="95">
        <f>'Stocks 2023'!H53</f>
        <v>0</v>
      </c>
      <c r="G16" s="96" t="s">
        <v>72</v>
      </c>
      <c r="H16" s="68"/>
      <c r="I16" s="68"/>
      <c r="J16" s="52"/>
      <c r="K16" s="56"/>
      <c r="L16" s="52"/>
      <c r="M16" s="52"/>
      <c r="N16" s="52"/>
      <c r="O16" s="97"/>
      <c r="P16" s="52"/>
      <c r="Q16" s="52"/>
      <c r="R16" s="98"/>
    </row>
    <row r="17" spans="1:18" s="89" customFormat="1" ht="26.25" x14ac:dyDescent="0.4">
      <c r="A17" s="52"/>
      <c r="B17" s="99"/>
      <c r="C17" s="87"/>
      <c r="D17" s="87"/>
      <c r="E17" s="87"/>
      <c r="F17" s="52"/>
      <c r="G17" s="68"/>
      <c r="H17" s="37"/>
      <c r="I17" s="56"/>
      <c r="J17" s="100"/>
      <c r="K17" s="68"/>
      <c r="L17" s="52"/>
      <c r="M17" s="52"/>
      <c r="N17" s="52"/>
      <c r="O17" s="101"/>
      <c r="P17" s="52"/>
      <c r="Q17" s="52"/>
      <c r="R17" s="98"/>
    </row>
    <row r="18" spans="1:18" s="89" customFormat="1" ht="26.25" x14ac:dyDescent="0.4">
      <c r="A18" s="90" t="s">
        <v>74</v>
      </c>
      <c r="B18" s="187" t="s">
        <v>141</v>
      </c>
      <c r="C18" s="187"/>
      <c r="D18" s="187"/>
      <c r="E18" s="187"/>
      <c r="F18" s="103">
        <f>'Achats 2023'!H42+'Achats 2023'!H53</f>
        <v>0</v>
      </c>
      <c r="G18" s="104" t="s">
        <v>72</v>
      </c>
      <c r="H18" s="68"/>
      <c r="I18" s="56"/>
      <c r="J18" s="100"/>
      <c r="K18" s="68"/>
      <c r="L18" s="52"/>
      <c r="M18" s="52"/>
      <c r="N18" s="52"/>
      <c r="O18" s="37"/>
      <c r="P18" s="52"/>
      <c r="Q18" s="52"/>
    </row>
    <row r="19" spans="1:18" s="89" customFormat="1" ht="19.899999999999999" customHeight="1" x14ac:dyDescent="0.4">
      <c r="A19" s="90"/>
      <c r="B19" s="102"/>
      <c r="C19" s="105" t="s">
        <v>75</v>
      </c>
      <c r="D19" s="102"/>
      <c r="E19" s="102"/>
      <c r="F19" s="103"/>
      <c r="G19" s="104"/>
      <c r="H19" s="68"/>
      <c r="I19" s="56"/>
      <c r="J19" s="100"/>
      <c r="K19" s="68"/>
      <c r="L19" s="52"/>
      <c r="M19" s="52"/>
      <c r="N19" s="52"/>
      <c r="O19" s="37"/>
      <c r="P19" s="52"/>
      <c r="Q19" s="52"/>
    </row>
    <row r="20" spans="1:18" s="89" customFormat="1" ht="26.25" x14ac:dyDescent="0.4">
      <c r="A20" s="52"/>
      <c r="B20" s="99"/>
      <c r="C20" s="87"/>
      <c r="D20" s="87"/>
      <c r="E20" s="87"/>
      <c r="F20" s="52"/>
      <c r="G20" s="68"/>
      <c r="H20" s="68"/>
      <c r="I20" s="56"/>
      <c r="J20" s="100"/>
      <c r="K20" s="68"/>
      <c r="L20" s="52"/>
      <c r="M20" s="52"/>
      <c r="N20" s="52"/>
      <c r="O20" s="52"/>
      <c r="P20" s="52"/>
      <c r="Q20" s="106"/>
      <c r="R20" s="98"/>
    </row>
    <row r="21" spans="1:18" s="89" customFormat="1" ht="26.25" x14ac:dyDescent="0.4">
      <c r="A21" s="90" t="s">
        <v>76</v>
      </c>
      <c r="B21" s="188" t="s">
        <v>142</v>
      </c>
      <c r="C21" s="188"/>
      <c r="D21" s="188"/>
      <c r="E21" s="188"/>
      <c r="F21" s="107">
        <f>Consommations!K63</f>
        <v>0</v>
      </c>
      <c r="G21" s="108" t="s">
        <v>72</v>
      </c>
      <c r="H21" s="87"/>
      <c r="I21" s="56"/>
      <c r="J21" s="100"/>
      <c r="K21" s="68"/>
      <c r="L21" s="52"/>
      <c r="M21" s="52"/>
      <c r="N21" s="52"/>
      <c r="O21" s="56"/>
      <c r="P21" s="52"/>
      <c r="Q21" s="52"/>
      <c r="R21" s="98"/>
    </row>
    <row r="22" spans="1:18" s="110" customFormat="1" x14ac:dyDescent="0.25">
      <c r="A22" s="77"/>
      <c r="B22" s="66"/>
      <c r="C22" s="109"/>
      <c r="D22" s="66"/>
      <c r="E22" s="60"/>
      <c r="F22" s="66"/>
      <c r="G22" s="66"/>
      <c r="H22" s="66"/>
      <c r="I22" s="66"/>
      <c r="J22" s="66"/>
      <c r="K22" s="60"/>
      <c r="L22" s="66"/>
      <c r="M22" s="66"/>
      <c r="N22" s="66"/>
      <c r="O22" s="60"/>
      <c r="P22" s="66"/>
      <c r="Q22" s="66"/>
      <c r="R22" s="106"/>
    </row>
    <row r="23" spans="1:18" s="110" customFormat="1" ht="14.25" customHeight="1" x14ac:dyDescent="0.25">
      <c r="A23" s="66"/>
      <c r="B23" s="66"/>
      <c r="D23" s="37"/>
      <c r="E23" s="60"/>
      <c r="F23" s="68"/>
      <c r="G23" s="37"/>
      <c r="H23" s="106"/>
      <c r="I23" s="66"/>
      <c r="J23" s="64"/>
      <c r="K23" s="22"/>
      <c r="L23" s="52"/>
      <c r="M23" s="66"/>
      <c r="N23" s="66"/>
      <c r="O23" s="37"/>
      <c r="P23" s="66"/>
      <c r="Q23" s="66"/>
      <c r="R23" s="106"/>
    </row>
    <row r="24" spans="1:18" s="110" customFormat="1" ht="72.599999999999994" customHeight="1" x14ac:dyDescent="0.25">
      <c r="A24" s="66"/>
      <c r="B24" s="189" t="s">
        <v>150</v>
      </c>
      <c r="C24" s="189"/>
      <c r="D24" s="189"/>
      <c r="E24" s="189"/>
      <c r="F24" s="111" t="e">
        <f>(F16/F21)*100</f>
        <v>#DIV/0!</v>
      </c>
      <c r="G24" s="112" t="s">
        <v>77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106"/>
    </row>
    <row r="25" spans="1:18" s="110" customFormat="1" ht="14.25" customHeight="1" x14ac:dyDescent="0.25">
      <c r="A25" s="66"/>
      <c r="B25" s="113"/>
      <c r="C25" s="113"/>
      <c r="D25" s="114"/>
      <c r="E25" s="113"/>
      <c r="F25" s="115"/>
      <c r="G25" s="29"/>
      <c r="H25" s="106"/>
      <c r="I25" s="68"/>
      <c r="J25" s="64"/>
      <c r="K25" s="22"/>
      <c r="L25" s="52"/>
      <c r="M25" s="52"/>
      <c r="N25" s="52"/>
      <c r="O25" s="29"/>
      <c r="P25" s="52"/>
      <c r="Q25" s="52"/>
      <c r="R25" s="106"/>
    </row>
    <row r="26" spans="1:18" s="110" customFormat="1" ht="79.5" customHeight="1" x14ac:dyDescent="0.25">
      <c r="A26" s="66"/>
      <c r="B26" s="182" t="s">
        <v>151</v>
      </c>
      <c r="C26" s="182"/>
      <c r="D26" s="182"/>
      <c r="E26" s="182"/>
      <c r="F26" s="116" t="e">
        <f>((F14+F16)/F21)*100</f>
        <v>#DIV/0!</v>
      </c>
      <c r="G26" s="117" t="s">
        <v>77</v>
      </c>
      <c r="H26" s="106"/>
      <c r="I26" s="68"/>
      <c r="J26" s="64"/>
      <c r="K26" s="22"/>
      <c r="L26" s="52"/>
      <c r="M26" s="52"/>
      <c r="N26" s="52"/>
      <c r="O26" s="29"/>
      <c r="P26" s="52"/>
      <c r="Q26" s="52"/>
      <c r="R26" s="106"/>
    </row>
    <row r="27" spans="1:18" s="110" customFormat="1" ht="14.25" customHeight="1" x14ac:dyDescent="0.25">
      <c r="A27" s="66"/>
      <c r="B27" s="113"/>
      <c r="C27" s="113"/>
      <c r="D27" s="114"/>
      <c r="E27" s="113"/>
      <c r="F27" s="115"/>
      <c r="G27" s="29"/>
      <c r="H27" s="106"/>
      <c r="I27" s="68"/>
      <c r="J27" s="64"/>
      <c r="K27" s="22"/>
      <c r="L27" s="52"/>
      <c r="M27" s="52"/>
      <c r="N27" s="52"/>
      <c r="O27" s="29"/>
      <c r="P27" s="52"/>
      <c r="Q27" s="52"/>
      <c r="R27" s="106"/>
    </row>
    <row r="28" spans="1:18" s="110" customFormat="1" ht="95.1" customHeight="1" x14ac:dyDescent="0.25">
      <c r="A28" s="66"/>
      <c r="B28" s="183" t="s">
        <v>152</v>
      </c>
      <c r="C28" s="183"/>
      <c r="D28" s="183"/>
      <c r="E28" s="183"/>
      <c r="F28" s="118" t="e">
        <f>((F14+F16+F18)/F21)*100</f>
        <v>#DIV/0!</v>
      </c>
      <c r="G28" s="119" t="s">
        <v>77</v>
      </c>
      <c r="H28" s="68"/>
      <c r="I28" s="68"/>
      <c r="J28" s="52"/>
      <c r="K28" s="52"/>
      <c r="L28" s="52"/>
      <c r="M28" s="52"/>
      <c r="N28" s="52"/>
      <c r="O28" s="52"/>
      <c r="P28" s="52"/>
      <c r="Q28" s="52"/>
      <c r="R28" s="106"/>
    </row>
    <row r="29" spans="1:18" s="110" customFormat="1" ht="17.45" customHeight="1" x14ac:dyDescent="0.25">
      <c r="A29" s="66"/>
      <c r="B29" s="120"/>
      <c r="C29" s="120"/>
      <c r="D29" s="120"/>
      <c r="E29" s="120"/>
      <c r="F29" s="121"/>
      <c r="G29" s="122"/>
      <c r="H29" s="68"/>
      <c r="I29" s="68"/>
      <c r="J29" s="52"/>
      <c r="K29" s="52"/>
      <c r="L29" s="52"/>
      <c r="M29" s="52"/>
      <c r="N29" s="52"/>
      <c r="O29" s="52"/>
      <c r="P29" s="52"/>
      <c r="Q29" s="52"/>
      <c r="R29" s="106"/>
    </row>
    <row r="30" spans="1:18" s="110" customFormat="1" ht="21" customHeight="1" x14ac:dyDescent="0.25">
      <c r="A30" s="66"/>
      <c r="B30" s="184" t="s">
        <v>78</v>
      </c>
      <c r="C30" s="184"/>
      <c r="D30" s="184"/>
      <c r="E30" s="184"/>
      <c r="F30" s="184"/>
      <c r="G30" s="184"/>
      <c r="H30" s="68"/>
      <c r="I30" s="68"/>
      <c r="J30" s="52"/>
      <c r="K30" s="52"/>
      <c r="L30" s="52"/>
      <c r="M30" s="52"/>
      <c r="N30" s="52"/>
      <c r="O30" s="52"/>
      <c r="P30" s="52"/>
      <c r="Q30" s="52"/>
      <c r="R30" s="106"/>
    </row>
    <row r="31" spans="1:18" s="110" customFormat="1" ht="26.25" hidden="1" x14ac:dyDescent="0.4">
      <c r="A31" s="66"/>
      <c r="B31" s="123" t="s">
        <v>79</v>
      </c>
      <c r="D31" s="37"/>
      <c r="E31" s="60"/>
      <c r="F31" s="68"/>
      <c r="G31" s="124"/>
      <c r="H31" s="106"/>
      <c r="I31" s="66"/>
      <c r="J31" s="64"/>
      <c r="K31" s="22"/>
      <c r="L31" s="52"/>
      <c r="M31" s="66"/>
      <c r="N31" s="66"/>
      <c r="O31" s="37"/>
      <c r="P31" s="66"/>
      <c r="Q31" s="66"/>
      <c r="R31" s="106"/>
    </row>
    <row r="32" spans="1:18" s="110" customFormat="1" ht="14.25" customHeight="1" x14ac:dyDescent="0.25">
      <c r="A32" s="66"/>
      <c r="B32" s="125"/>
      <c r="C32" s="126" t="s">
        <v>80</v>
      </c>
      <c r="D32" s="126"/>
      <c r="E32" s="126" t="s">
        <v>81</v>
      </c>
      <c r="F32" s="127"/>
      <c r="G32" s="128"/>
      <c r="H32" s="66"/>
      <c r="I32" s="66"/>
      <c r="J32" s="64"/>
      <c r="K32" s="22"/>
      <c r="L32" s="52"/>
      <c r="M32" s="66"/>
      <c r="N32" s="66"/>
      <c r="O32" s="52"/>
      <c r="P32" s="66"/>
      <c r="Q32" s="66"/>
      <c r="R32" s="106"/>
    </row>
    <row r="33" spans="1:19" s="110" customFormat="1" ht="20.45" customHeight="1" x14ac:dyDescent="0.4">
      <c r="A33" s="66"/>
      <c r="B33" s="129" t="s">
        <v>82</v>
      </c>
      <c r="C33" s="130">
        <f>'Achats 2023'!H42+'Achats 2023'!H53</f>
        <v>0</v>
      </c>
      <c r="D33" s="131" t="s">
        <v>72</v>
      </c>
      <c r="E33" s="132">
        <f>'Achats 2023'!J20+'Achats 2023'!J22+'Achats 2023'!J27+'Achats 2023'!J29+'Achats 2023'!J34+'Achats 2023'!J37+'Achats 2023'!J48+'Achats 2023'!J51</f>
        <v>0</v>
      </c>
      <c r="F33" s="133"/>
      <c r="G33" s="128"/>
      <c r="H33" s="66"/>
      <c r="I33" s="66"/>
      <c r="J33" s="70"/>
      <c r="K33" s="134"/>
      <c r="L33" s="52"/>
      <c r="M33" s="66"/>
      <c r="N33" s="66"/>
      <c r="O33" s="52"/>
      <c r="P33" s="66"/>
      <c r="Q33" s="66"/>
      <c r="R33" s="106"/>
    </row>
    <row r="34" spans="1:19" s="110" customFormat="1" ht="7.9" customHeight="1" x14ac:dyDescent="0.25">
      <c r="A34" s="66"/>
      <c r="B34" s="125"/>
      <c r="C34" s="130"/>
      <c r="D34" s="135"/>
      <c r="E34" s="130"/>
      <c r="F34" s="127"/>
      <c r="G34" s="128"/>
      <c r="H34" s="66"/>
      <c r="I34" s="66"/>
      <c r="J34" s="64"/>
      <c r="K34" s="22"/>
      <c r="L34" s="66"/>
      <c r="M34" s="66"/>
      <c r="N34" s="66"/>
      <c r="O34" s="60"/>
      <c r="P34" s="66"/>
      <c r="Q34" s="66"/>
      <c r="R34" s="106"/>
    </row>
    <row r="35" spans="1:19" s="110" customFormat="1" ht="22.9" customHeight="1" x14ac:dyDescent="0.4">
      <c r="A35" s="66"/>
      <c r="B35" s="129" t="s">
        <v>64</v>
      </c>
      <c r="C35" s="136">
        <f>'Achats 2023'!D58+'Achats 2023'!D60+'Achats 2023'!D62+'Achats 2023'!D64+'Achats 2023'!D66</f>
        <v>0</v>
      </c>
      <c r="D35" s="137" t="s">
        <v>83</v>
      </c>
      <c r="E35" s="138">
        <f>'Achats 2023'!J58+'Achats 2023'!J60+'Achats 2023'!J62+'Achats 2023'!J64+'Achats 2023'!J66</f>
        <v>0</v>
      </c>
      <c r="F35" s="127"/>
      <c r="G35" s="128"/>
      <c r="H35" s="66"/>
      <c r="I35" s="66"/>
      <c r="J35" s="64"/>
      <c r="K35" s="22"/>
      <c r="L35" s="66"/>
      <c r="M35" s="66"/>
      <c r="N35" s="66"/>
      <c r="O35" s="66"/>
      <c r="P35" s="66"/>
      <c r="Q35" s="66"/>
      <c r="R35" s="106"/>
    </row>
    <row r="36" spans="1:19" s="110" customFormat="1" ht="14.25" customHeight="1" x14ac:dyDescent="0.25">
      <c r="A36" s="66"/>
      <c r="B36" s="139"/>
      <c r="C36" s="140"/>
      <c r="D36" s="141"/>
      <c r="E36" s="140"/>
      <c r="F36" s="127"/>
      <c r="G36" s="128"/>
      <c r="H36" s="66"/>
      <c r="I36" s="66"/>
      <c r="J36" s="64"/>
      <c r="K36" s="22"/>
      <c r="L36" s="66"/>
      <c r="M36" s="66"/>
      <c r="N36" s="66"/>
      <c r="O36" s="66"/>
      <c r="P36" s="66"/>
      <c r="Q36" s="66"/>
      <c r="R36" s="106"/>
    </row>
    <row r="37" spans="1:19" s="110" customFormat="1" ht="20.45" customHeight="1" x14ac:dyDescent="0.4">
      <c r="A37" s="66"/>
      <c r="B37" s="142"/>
      <c r="C37" s="143"/>
      <c r="D37" s="144" t="s">
        <v>58</v>
      </c>
      <c r="E37" s="145">
        <f>SUM(E33,E35)</f>
        <v>0</v>
      </c>
      <c r="F37" s="146"/>
      <c r="G37" s="147"/>
      <c r="H37" s="66"/>
      <c r="I37" s="66"/>
      <c r="J37" s="64"/>
      <c r="K37" s="22"/>
      <c r="L37" s="66"/>
      <c r="M37" s="66"/>
      <c r="N37" s="66"/>
      <c r="O37" s="56"/>
      <c r="P37" s="66"/>
      <c r="Q37" s="66"/>
      <c r="R37" s="106"/>
    </row>
    <row r="38" spans="1:19" s="110" customFormat="1" ht="14.25" customHeight="1" x14ac:dyDescent="0.2">
      <c r="A38" s="66"/>
      <c r="B38" s="77"/>
      <c r="C38" s="78"/>
      <c r="D38" s="56"/>
      <c r="E38" s="56"/>
      <c r="F38" s="56"/>
      <c r="G38" s="66"/>
      <c r="H38" s="66"/>
      <c r="I38" s="66"/>
      <c r="J38" s="64"/>
      <c r="K38" s="22"/>
      <c r="L38" s="66"/>
      <c r="M38" s="66"/>
      <c r="N38" s="66"/>
      <c r="O38" s="66"/>
      <c r="P38" s="66"/>
      <c r="Q38" s="66"/>
      <c r="R38" s="106"/>
    </row>
    <row r="39" spans="1:19" s="110" customFormat="1" ht="14.25" customHeight="1" x14ac:dyDescent="0.25">
      <c r="A39" s="52"/>
      <c r="B39" s="148"/>
      <c r="C39" s="52"/>
      <c r="D39" s="29"/>
      <c r="E39" s="60"/>
      <c r="F39" s="68"/>
      <c r="G39" s="37"/>
      <c r="H39" s="106"/>
      <c r="I39" s="68"/>
      <c r="J39" s="64"/>
      <c r="K39" s="22"/>
      <c r="L39" s="52"/>
      <c r="M39" s="52"/>
      <c r="N39" s="52"/>
      <c r="O39" s="29"/>
      <c r="P39" s="148"/>
      <c r="Q39" s="52"/>
      <c r="R39" s="106"/>
      <c r="S39" s="89"/>
    </row>
    <row r="40" spans="1:19" s="110" customFormat="1" ht="14.25" customHeight="1" x14ac:dyDescent="0.2">
      <c r="A40" s="66"/>
      <c r="B40" s="77"/>
      <c r="C40" s="78"/>
      <c r="D40" s="56"/>
      <c r="E40" s="56"/>
      <c r="F40" s="56"/>
      <c r="G40" s="66"/>
      <c r="H40" s="66"/>
      <c r="I40" s="66"/>
      <c r="J40" s="64"/>
      <c r="K40" s="22"/>
      <c r="L40" s="66"/>
      <c r="M40" s="66"/>
      <c r="N40" s="66"/>
      <c r="O40" s="66"/>
      <c r="P40" s="77"/>
      <c r="Q40" s="66"/>
      <c r="R40" s="106"/>
    </row>
    <row r="41" spans="1:19" s="110" customFormat="1" ht="14.25" customHeight="1" x14ac:dyDescent="0.25">
      <c r="A41" s="52"/>
      <c r="B41" s="52"/>
      <c r="C41" s="52"/>
      <c r="D41" s="29"/>
      <c r="E41" s="60"/>
      <c r="F41" s="68"/>
      <c r="G41" s="37"/>
      <c r="H41" s="106"/>
      <c r="I41" s="68"/>
      <c r="J41" s="64"/>
      <c r="K41" s="22"/>
      <c r="L41" s="52"/>
      <c r="M41" s="52"/>
      <c r="N41" s="52"/>
      <c r="O41" s="29"/>
      <c r="P41" s="52"/>
      <c r="Q41" s="52"/>
      <c r="R41" s="106"/>
    </row>
    <row r="42" spans="1:19" s="110" customFormat="1" ht="14.25" customHeight="1" x14ac:dyDescent="0.25">
      <c r="A42" s="52"/>
      <c r="B42" s="52"/>
      <c r="C42" s="52"/>
      <c r="D42" s="29"/>
      <c r="E42" s="60"/>
      <c r="F42" s="68"/>
      <c r="G42" s="37"/>
      <c r="H42" s="106"/>
      <c r="I42" s="68"/>
      <c r="J42" s="64"/>
      <c r="K42" s="22"/>
      <c r="L42" s="52"/>
      <c r="M42" s="52"/>
      <c r="N42" s="52"/>
      <c r="O42" s="29"/>
      <c r="P42" s="52"/>
      <c r="Q42" s="52"/>
      <c r="R42" s="106"/>
    </row>
    <row r="43" spans="1:19" s="110" customFormat="1" ht="14.25" customHeight="1" x14ac:dyDescent="0.25">
      <c r="A43" s="52"/>
      <c r="B43" s="52"/>
      <c r="C43" s="52"/>
      <c r="D43" s="29"/>
      <c r="E43" s="60"/>
      <c r="F43" s="68"/>
      <c r="G43" s="37"/>
      <c r="H43" s="106"/>
      <c r="I43" s="68"/>
      <c r="J43" s="64"/>
      <c r="K43" s="22"/>
      <c r="L43" s="52"/>
      <c r="M43" s="52"/>
      <c r="N43" s="52"/>
      <c r="O43" s="29"/>
      <c r="P43" s="52"/>
      <c r="Q43" s="52"/>
      <c r="R43" s="106"/>
    </row>
    <row r="44" spans="1:19" s="110" customFormat="1" ht="14.25" customHeight="1" x14ac:dyDescent="0.2">
      <c r="A44" s="66"/>
      <c r="B44" s="77"/>
      <c r="C44" s="78"/>
      <c r="D44" s="56"/>
      <c r="E44" s="56"/>
      <c r="F44" s="56"/>
      <c r="G44" s="66"/>
      <c r="H44" s="66"/>
      <c r="I44" s="66"/>
      <c r="J44" s="64"/>
      <c r="K44" s="22"/>
      <c r="L44" s="66"/>
      <c r="M44" s="66"/>
      <c r="N44" s="66"/>
      <c r="O44" s="66"/>
      <c r="P44" s="77"/>
      <c r="Q44" s="66"/>
      <c r="R44" s="106"/>
    </row>
    <row r="45" spans="1:19" s="110" customFormat="1" ht="14.25" customHeight="1" x14ac:dyDescent="0.25">
      <c r="A45" s="52"/>
      <c r="B45" s="52"/>
      <c r="C45" s="52"/>
      <c r="D45" s="29"/>
      <c r="E45" s="60"/>
      <c r="F45" s="68"/>
      <c r="G45" s="37"/>
      <c r="H45" s="106"/>
      <c r="I45" s="68"/>
      <c r="J45" s="64"/>
      <c r="K45" s="22"/>
      <c r="L45" s="52"/>
      <c r="M45" s="52"/>
      <c r="N45" s="52"/>
      <c r="O45" s="29"/>
      <c r="P45" s="52"/>
      <c r="Q45" s="52"/>
      <c r="R45" s="106"/>
      <c r="S45" s="89"/>
    </row>
    <row r="46" spans="1:19" s="110" customFormat="1" ht="14.25" customHeight="1" x14ac:dyDescent="0.25">
      <c r="A46" s="66"/>
      <c r="B46" s="66"/>
      <c r="C46" s="60"/>
      <c r="D46" s="149"/>
      <c r="E46" s="60"/>
      <c r="F46" s="66"/>
      <c r="G46" s="66"/>
      <c r="H46" s="66"/>
      <c r="I46" s="66"/>
      <c r="J46" s="64"/>
      <c r="K46" s="22"/>
      <c r="L46" s="66"/>
      <c r="M46" s="66"/>
      <c r="N46" s="66"/>
      <c r="O46" s="60"/>
      <c r="P46" s="66"/>
      <c r="Q46" s="66"/>
      <c r="R46" s="106"/>
    </row>
    <row r="47" spans="1:19" s="110" customFormat="1" ht="14.25" customHeight="1" x14ac:dyDescent="0.25">
      <c r="B47" s="66"/>
      <c r="D47" s="37"/>
      <c r="E47" s="60"/>
      <c r="F47" s="68"/>
      <c r="G47" s="37"/>
      <c r="H47" s="106"/>
      <c r="I47" s="66"/>
      <c r="J47" s="64"/>
      <c r="K47" s="22"/>
      <c r="L47" s="52"/>
      <c r="M47" s="66"/>
      <c r="N47" s="66"/>
      <c r="O47" s="37"/>
      <c r="P47" s="66"/>
      <c r="Q47" s="66"/>
      <c r="R47" s="106"/>
    </row>
    <row r="48" spans="1:19" s="110" customFormat="1" ht="14.25" customHeight="1" x14ac:dyDescent="0.25">
      <c r="A48" s="66"/>
      <c r="B48" s="66"/>
      <c r="C48" s="66"/>
      <c r="D48" s="66"/>
      <c r="E48" s="60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</row>
    <row r="49" spans="1:18" s="110" customFormat="1" ht="14.25" customHeight="1" x14ac:dyDescent="0.25">
      <c r="A49" s="66"/>
      <c r="B49" s="66"/>
      <c r="C49" s="66"/>
      <c r="D49" s="66"/>
      <c r="E49" s="150"/>
      <c r="F49" s="68"/>
      <c r="G49" s="66"/>
      <c r="H49" s="66"/>
      <c r="I49" s="66"/>
      <c r="J49" s="70"/>
      <c r="K49" s="134"/>
      <c r="L49" s="52"/>
      <c r="M49" s="66"/>
      <c r="N49" s="66"/>
      <c r="O49" s="66"/>
      <c r="P49" s="66"/>
      <c r="Q49" s="66"/>
      <c r="R49" s="66"/>
    </row>
    <row r="50" spans="1:18" s="110" customFormat="1" ht="14.25" customHeight="1" x14ac:dyDescent="0.25">
      <c r="A50" s="66"/>
      <c r="B50" s="66"/>
      <c r="C50" s="60"/>
      <c r="D50" s="149"/>
      <c r="E50" s="60"/>
      <c r="F50" s="66"/>
      <c r="G50" s="66"/>
      <c r="H50" s="66"/>
      <c r="I50" s="66"/>
      <c r="J50" s="64"/>
      <c r="K50" s="22"/>
      <c r="L50" s="66"/>
      <c r="M50" s="66"/>
      <c r="N50" s="66"/>
      <c r="O50" s="60"/>
      <c r="P50" s="66"/>
      <c r="Q50" s="66"/>
      <c r="R50" s="106"/>
    </row>
    <row r="51" spans="1:18" s="89" customFormat="1" x14ac:dyDescent="0.25">
      <c r="A51" s="52"/>
      <c r="B51" s="52"/>
      <c r="C51" s="52"/>
      <c r="D51" s="52"/>
      <c r="E51" s="52"/>
      <c r="F51" s="52"/>
      <c r="G51" s="68"/>
      <c r="H51" s="68"/>
      <c r="I51" s="68"/>
      <c r="J51" s="52"/>
      <c r="K51" s="52"/>
      <c r="L51" s="52"/>
      <c r="M51" s="52"/>
      <c r="N51" s="52"/>
      <c r="O51" s="52"/>
      <c r="P51" s="52"/>
      <c r="Q51" s="52"/>
      <c r="R51" s="98"/>
    </row>
    <row r="52" spans="1:18" s="89" customFormat="1" x14ac:dyDescent="0.25">
      <c r="A52" s="52"/>
      <c r="B52" s="84"/>
      <c r="C52" s="84"/>
      <c r="D52" s="84"/>
      <c r="E52" s="52"/>
      <c r="F52" s="52"/>
      <c r="G52" s="68"/>
      <c r="H52" s="68"/>
      <c r="I52" s="68"/>
      <c r="J52" s="52"/>
      <c r="K52" s="52"/>
      <c r="L52" s="52"/>
      <c r="M52" s="52"/>
      <c r="N52" s="52"/>
      <c r="O52" s="52"/>
      <c r="P52" s="52"/>
      <c r="Q52" s="52"/>
      <c r="R52" s="98"/>
    </row>
    <row r="53" spans="1:18" s="89" customFormat="1" x14ac:dyDescent="0.25">
      <c r="A53" s="52"/>
      <c r="B53" s="84"/>
      <c r="C53" s="84"/>
      <c r="D53" s="84"/>
      <c r="E53" s="52"/>
      <c r="F53" s="52"/>
      <c r="G53" s="68"/>
      <c r="H53" s="68"/>
      <c r="I53" s="68"/>
      <c r="J53" s="52"/>
      <c r="K53" s="52"/>
      <c r="L53" s="52"/>
      <c r="M53" s="52"/>
      <c r="N53" s="52"/>
      <c r="O53" s="52"/>
      <c r="P53" s="52"/>
      <c r="Q53" s="52"/>
      <c r="R53" s="98"/>
    </row>
    <row r="54" spans="1:18" s="89" customFormat="1" x14ac:dyDescent="0.25">
      <c r="A54" s="52"/>
      <c r="B54" s="52"/>
      <c r="C54" s="52"/>
      <c r="D54" s="56"/>
      <c r="E54" s="56"/>
      <c r="F54" s="56"/>
      <c r="G54" s="56"/>
      <c r="H54" s="68"/>
      <c r="I54" s="68"/>
      <c r="J54" s="52"/>
      <c r="K54" s="52"/>
      <c r="L54" s="52"/>
      <c r="M54" s="52"/>
      <c r="N54" s="52"/>
      <c r="O54" s="56"/>
      <c r="P54" s="52"/>
      <c r="Q54" s="52"/>
      <c r="R54" s="98"/>
    </row>
    <row r="55" spans="1:18" s="89" customFormat="1" x14ac:dyDescent="0.25">
      <c r="A55" s="52"/>
      <c r="B55" s="52"/>
      <c r="C55" s="52"/>
      <c r="D55" s="68"/>
      <c r="E55" s="68"/>
      <c r="F55" s="68"/>
      <c r="G55" s="66"/>
      <c r="H55" s="68"/>
      <c r="I55" s="68"/>
      <c r="J55" s="52"/>
      <c r="K55" s="52"/>
      <c r="L55" s="52"/>
      <c r="M55" s="52"/>
      <c r="N55" s="52"/>
      <c r="O55" s="68"/>
      <c r="P55" s="52"/>
      <c r="Q55" s="52"/>
      <c r="R55" s="98"/>
    </row>
    <row r="56" spans="1:18" s="89" customFormat="1" ht="20.25" x14ac:dyDescent="0.25">
      <c r="A56" s="52"/>
      <c r="B56" s="84"/>
      <c r="C56" s="52"/>
      <c r="D56" s="29"/>
      <c r="E56" s="60"/>
      <c r="F56" s="68"/>
      <c r="G56" s="37"/>
      <c r="H56" s="106"/>
      <c r="I56" s="68"/>
      <c r="J56" s="64"/>
      <c r="K56" s="22"/>
      <c r="L56" s="52"/>
      <c r="M56" s="52"/>
      <c r="N56" s="52"/>
      <c r="O56" s="29"/>
      <c r="P56" s="84"/>
      <c r="Q56" s="52"/>
      <c r="R56" s="106"/>
    </row>
    <row r="57" spans="1:18" s="89" customFormat="1" x14ac:dyDescent="0.25">
      <c r="A57" s="52"/>
      <c r="B57" s="84"/>
      <c r="C57" s="52"/>
      <c r="D57" s="68"/>
      <c r="E57" s="68"/>
      <c r="F57" s="68"/>
      <c r="G57" s="68"/>
      <c r="H57" s="68"/>
      <c r="I57" s="68"/>
      <c r="J57" s="52"/>
      <c r="K57" s="52"/>
      <c r="L57" s="52"/>
      <c r="M57" s="52"/>
      <c r="N57" s="52"/>
      <c r="O57" s="68"/>
      <c r="P57" s="84"/>
      <c r="Q57" s="52"/>
      <c r="R57" s="98"/>
    </row>
    <row r="58" spans="1:18" s="89" customFormat="1" ht="20.25" x14ac:dyDescent="0.25">
      <c r="A58" s="52"/>
      <c r="B58" s="84"/>
      <c r="C58" s="52"/>
      <c r="D58" s="29"/>
      <c r="E58" s="60"/>
      <c r="F58" s="68"/>
      <c r="G58" s="37"/>
      <c r="H58" s="106"/>
      <c r="I58" s="68"/>
      <c r="J58" s="64"/>
      <c r="K58" s="22"/>
      <c r="L58" s="52"/>
      <c r="M58" s="52"/>
      <c r="N58" s="52"/>
      <c r="O58" s="29"/>
      <c r="P58" s="84"/>
      <c r="Q58" s="52"/>
      <c r="R58" s="106"/>
    </row>
    <row r="59" spans="1:18" s="89" customFormat="1" x14ac:dyDescent="0.25">
      <c r="A59" s="52"/>
      <c r="B59" s="52"/>
      <c r="C59" s="52"/>
      <c r="D59" s="52"/>
      <c r="E59" s="52"/>
      <c r="F59" s="68"/>
      <c r="G59" s="68"/>
      <c r="H59" s="56"/>
      <c r="I59" s="56"/>
      <c r="J59" s="52"/>
      <c r="K59" s="52"/>
      <c r="L59" s="52"/>
      <c r="M59" s="52"/>
      <c r="N59" s="52"/>
      <c r="O59" s="52"/>
      <c r="P59" s="52"/>
      <c r="Q59" s="52"/>
      <c r="R59" s="98"/>
    </row>
    <row r="60" spans="1:18" s="89" customFormat="1" ht="20.25" x14ac:dyDescent="0.25">
      <c r="A60" s="52"/>
      <c r="B60" s="52"/>
      <c r="C60" s="52"/>
      <c r="D60" s="52"/>
      <c r="E60" s="150"/>
      <c r="F60" s="68"/>
      <c r="G60" s="56"/>
      <c r="H60" s="56"/>
      <c r="I60" s="56"/>
      <c r="J60" s="70"/>
      <c r="K60" s="134"/>
      <c r="L60" s="52"/>
      <c r="M60" s="52"/>
      <c r="N60" s="52"/>
      <c r="O60" s="29"/>
      <c r="P60" s="84"/>
      <c r="Q60" s="52"/>
      <c r="R60" s="106"/>
    </row>
    <row r="61" spans="1:18" s="89" customFormat="1" x14ac:dyDescent="0.25">
      <c r="A61" s="52"/>
      <c r="B61" s="52"/>
      <c r="C61" s="52"/>
      <c r="D61" s="52"/>
      <c r="E61" s="52"/>
      <c r="F61" s="52"/>
      <c r="G61" s="68"/>
      <c r="H61" s="68"/>
      <c r="I61" s="68"/>
      <c r="J61" s="52"/>
      <c r="K61" s="68"/>
      <c r="L61" s="52"/>
      <c r="M61" s="52"/>
      <c r="N61" s="52"/>
      <c r="O61" s="52"/>
      <c r="P61" s="52"/>
      <c r="Q61" s="52"/>
      <c r="R61" s="52"/>
    </row>
    <row r="62" spans="1:18" s="89" customFormat="1" ht="20.25" x14ac:dyDescent="0.25">
      <c r="A62" s="52"/>
      <c r="B62" s="52"/>
      <c r="C62" s="52"/>
      <c r="D62" s="52"/>
      <c r="E62" s="52"/>
      <c r="F62" s="84"/>
      <c r="G62" s="68"/>
      <c r="H62" s="68"/>
      <c r="I62" s="68"/>
      <c r="J62" s="70"/>
      <c r="K62" s="151"/>
      <c r="L62" s="52"/>
      <c r="N62" s="52"/>
      <c r="O62" s="52"/>
      <c r="P62" s="52"/>
      <c r="Q62" s="52"/>
      <c r="R62" s="52"/>
    </row>
    <row r="63" spans="1:18" s="89" customFormat="1" x14ac:dyDescent="0.25">
      <c r="A63" s="52"/>
      <c r="B63" s="52"/>
      <c r="C63" s="52"/>
      <c r="D63" s="52"/>
      <c r="E63" s="52"/>
      <c r="F63" s="152"/>
      <c r="G63" s="68"/>
      <c r="H63" s="68"/>
      <c r="I63" s="68"/>
      <c r="J63" s="52"/>
      <c r="K63" s="68"/>
      <c r="L63" s="52"/>
      <c r="M63" s="52"/>
      <c r="N63" s="52"/>
      <c r="O63" s="52"/>
      <c r="P63" s="52"/>
      <c r="Q63" s="52"/>
      <c r="R63" s="52"/>
    </row>
    <row r="64" spans="1:18" s="89" customFormat="1" x14ac:dyDescent="0.25">
      <c r="A64" s="52"/>
      <c r="B64" s="52"/>
      <c r="C64" s="52"/>
      <c r="D64" s="52"/>
      <c r="E64" s="52"/>
      <c r="F64" s="152"/>
      <c r="G64" s="68"/>
      <c r="H64" s="68"/>
      <c r="I64" s="68"/>
      <c r="J64" s="52"/>
      <c r="K64" s="68"/>
      <c r="L64" s="52"/>
      <c r="M64" s="52"/>
      <c r="N64" s="52"/>
      <c r="O64" s="52"/>
      <c r="P64" s="52"/>
      <c r="Q64" s="52"/>
      <c r="R64" s="52"/>
    </row>
    <row r="65" spans="1:18" x14ac:dyDescent="0.25">
      <c r="A65" s="25"/>
      <c r="B65" s="25"/>
      <c r="C65" s="25"/>
      <c r="D65" s="25"/>
      <c r="E65" s="25"/>
      <c r="F65" s="25"/>
      <c r="G65" s="26"/>
      <c r="H65" s="26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x14ac:dyDescent="0.25">
      <c r="A66" s="25"/>
      <c r="B66" s="25"/>
      <c r="C66" s="25"/>
      <c r="D66" s="25"/>
      <c r="E66" s="25"/>
      <c r="F66" s="25"/>
      <c r="G66" s="26"/>
      <c r="H66" s="26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x14ac:dyDescent="0.25">
      <c r="A67" s="25"/>
      <c r="B67" s="25"/>
      <c r="C67" s="25"/>
      <c r="D67" s="25"/>
      <c r="E67" s="25"/>
      <c r="F67" s="25"/>
      <c r="G67" s="26"/>
      <c r="H67" s="26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x14ac:dyDescent="0.25">
      <c r="A68" s="25"/>
      <c r="B68" s="25"/>
      <c r="C68" s="25"/>
      <c r="D68" s="25"/>
      <c r="E68" s="25"/>
      <c r="F68" s="25"/>
      <c r="G68" s="26"/>
      <c r="H68" s="26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x14ac:dyDescent="0.25">
      <c r="A69" s="25"/>
      <c r="B69" s="25"/>
      <c r="C69" s="25"/>
      <c r="D69" s="25"/>
      <c r="E69" s="25"/>
      <c r="F69" s="25"/>
      <c r="G69" s="26"/>
      <c r="H69" s="26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x14ac:dyDescent="0.25">
      <c r="A70" s="25"/>
      <c r="B70" s="25"/>
      <c r="C70" s="25"/>
      <c r="D70" s="25"/>
      <c r="E70" s="25"/>
      <c r="F70" s="25"/>
      <c r="G70" s="26"/>
      <c r="H70" s="26"/>
      <c r="I70" s="25"/>
      <c r="J70" s="25"/>
      <c r="K70" s="25"/>
      <c r="L70" s="25"/>
      <c r="M70" s="25"/>
      <c r="N70" s="25"/>
      <c r="O70" s="25"/>
      <c r="P70" s="25"/>
      <c r="Q70" s="25"/>
      <c r="R70" s="25"/>
    </row>
    <row r="71" spans="1:18" x14ac:dyDescent="0.25">
      <c r="A71" s="25"/>
      <c r="B71" s="25"/>
      <c r="C71" s="25"/>
      <c r="D71" s="25"/>
      <c r="E71" s="25"/>
      <c r="F71" s="25"/>
      <c r="G71" s="26"/>
      <c r="H71" s="26"/>
      <c r="I71" s="25"/>
      <c r="J71" s="25"/>
      <c r="K71" s="25"/>
      <c r="L71" s="25"/>
      <c r="M71" s="25"/>
      <c r="N71" s="25"/>
      <c r="O71" s="25"/>
      <c r="P71" s="25"/>
      <c r="Q71" s="25"/>
      <c r="R71" s="25"/>
    </row>
    <row r="72" spans="1:18" x14ac:dyDescent="0.25">
      <c r="A72" s="25"/>
      <c r="B72" s="25"/>
      <c r="C72" s="25"/>
      <c r="D72" s="25"/>
      <c r="E72" s="25"/>
      <c r="F72" s="25"/>
      <c r="G72" s="25"/>
      <c r="H72" s="26"/>
      <c r="I72" s="26"/>
      <c r="J72" s="25"/>
      <c r="K72" s="25"/>
      <c r="L72" s="25"/>
      <c r="M72" s="25"/>
      <c r="N72" s="25"/>
      <c r="O72" s="25"/>
      <c r="P72" s="25"/>
      <c r="Q72" s="25"/>
      <c r="R72" s="25"/>
    </row>
    <row r="73" spans="1:18" x14ac:dyDescent="0.25">
      <c r="A73" s="25"/>
      <c r="B73" s="25"/>
      <c r="C73" s="25"/>
      <c r="D73" s="25"/>
      <c r="E73" s="25"/>
      <c r="F73" s="25"/>
      <c r="G73" s="25"/>
      <c r="H73" s="26"/>
      <c r="I73" s="26"/>
      <c r="J73" s="25"/>
      <c r="K73" s="25"/>
      <c r="L73" s="25"/>
      <c r="M73" s="25"/>
      <c r="N73" s="25"/>
      <c r="O73" s="25"/>
      <c r="P73" s="25"/>
      <c r="Q73" s="25"/>
      <c r="R73" s="25"/>
    </row>
    <row r="74" spans="1:18" x14ac:dyDescent="0.25">
      <c r="A74" s="25"/>
      <c r="B74" s="25"/>
      <c r="C74" s="25"/>
      <c r="D74" s="25"/>
      <c r="E74" s="25"/>
      <c r="F74" s="25"/>
      <c r="G74" s="25"/>
      <c r="H74" s="26"/>
      <c r="I74" s="26"/>
      <c r="J74" s="25"/>
      <c r="K74" s="25"/>
      <c r="L74" s="25"/>
      <c r="M74" s="25"/>
      <c r="N74" s="25"/>
      <c r="O74" s="25"/>
      <c r="P74" s="25"/>
      <c r="Q74" s="25"/>
      <c r="R74" s="25"/>
    </row>
    <row r="75" spans="1:18" x14ac:dyDescent="0.25">
      <c r="A75" s="25"/>
      <c r="B75" s="25"/>
      <c r="C75" s="25"/>
      <c r="D75" s="25"/>
      <c r="E75" s="25"/>
      <c r="F75" s="25"/>
      <c r="G75" s="25"/>
      <c r="H75" s="26"/>
      <c r="I75" s="26"/>
      <c r="J75" s="25"/>
      <c r="K75" s="25"/>
      <c r="L75" s="25"/>
      <c r="M75" s="25"/>
      <c r="N75" s="25"/>
      <c r="O75" s="25"/>
      <c r="P75" s="25"/>
      <c r="Q75" s="25"/>
      <c r="R75" s="25"/>
    </row>
    <row r="76" spans="1:18" x14ac:dyDescent="0.25">
      <c r="A76" s="25"/>
      <c r="B76" s="25"/>
      <c r="C76" s="25"/>
      <c r="D76" s="25"/>
      <c r="E76" s="25"/>
      <c r="F76" s="25"/>
      <c r="G76" s="25"/>
      <c r="H76" s="26"/>
      <c r="I76" s="26"/>
      <c r="J76" s="25"/>
      <c r="K76" s="25"/>
      <c r="L76" s="25"/>
      <c r="M76" s="25"/>
      <c r="N76" s="25"/>
      <c r="O76" s="25"/>
      <c r="P76" s="25"/>
      <c r="Q76" s="25"/>
      <c r="R76" s="25"/>
    </row>
    <row r="77" spans="1:18" x14ac:dyDescent="0.25">
      <c r="A77" s="25"/>
      <c r="B77" s="25"/>
      <c r="C77" s="25"/>
      <c r="D77" s="25"/>
      <c r="E77" s="25"/>
      <c r="F77" s="25"/>
      <c r="G77" s="25"/>
      <c r="H77" s="26"/>
      <c r="I77" s="26"/>
      <c r="J77" s="25"/>
      <c r="K77" s="25"/>
      <c r="L77" s="25"/>
      <c r="M77" s="25"/>
      <c r="N77" s="25"/>
      <c r="O77" s="25"/>
      <c r="P77" s="25"/>
      <c r="Q77" s="25"/>
      <c r="R77" s="25"/>
    </row>
    <row r="78" spans="1:18" x14ac:dyDescent="0.25">
      <c r="A78" s="25"/>
      <c r="B78" s="25"/>
      <c r="C78" s="25"/>
      <c r="D78" s="25"/>
      <c r="E78" s="25"/>
      <c r="F78" s="25"/>
      <c r="G78" s="25"/>
      <c r="H78" s="26"/>
      <c r="I78" s="26"/>
      <c r="J78" s="25"/>
      <c r="K78" s="25"/>
      <c r="L78" s="25"/>
      <c r="M78" s="25"/>
      <c r="N78" s="25"/>
      <c r="O78" s="25"/>
      <c r="P78" s="25"/>
      <c r="Q78" s="25"/>
      <c r="R78" s="25"/>
    </row>
    <row r="79" spans="1:18" x14ac:dyDescent="0.25">
      <c r="A79" s="25"/>
      <c r="B79" s="25"/>
      <c r="C79" s="25"/>
      <c r="D79" s="25"/>
      <c r="E79" s="25"/>
      <c r="F79" s="25"/>
      <c r="G79" s="25"/>
      <c r="H79" s="26"/>
      <c r="I79" s="26"/>
      <c r="J79" s="25"/>
      <c r="K79" s="25"/>
      <c r="L79" s="25"/>
      <c r="M79" s="25"/>
      <c r="N79" s="25"/>
      <c r="O79" s="25"/>
      <c r="P79" s="25"/>
      <c r="Q79" s="25"/>
      <c r="R79" s="25"/>
    </row>
    <row r="80" spans="1:18" x14ac:dyDescent="0.25">
      <c r="A80" s="25"/>
      <c r="B80" s="25"/>
      <c r="C80" s="25"/>
      <c r="D80" s="25"/>
      <c r="E80" s="25"/>
      <c r="F80" s="25"/>
      <c r="G80" s="25"/>
      <c r="H80" s="26"/>
      <c r="I80" s="26"/>
      <c r="J80" s="25"/>
      <c r="K80" s="25"/>
      <c r="L80" s="25"/>
      <c r="M80" s="25"/>
      <c r="N80" s="25"/>
      <c r="O80" s="25"/>
      <c r="P80" s="25"/>
      <c r="Q80" s="25"/>
      <c r="R80" s="25"/>
    </row>
    <row r="81" spans="1:18" x14ac:dyDescent="0.25">
      <c r="A81" s="25"/>
      <c r="B81" s="25"/>
      <c r="C81" s="25"/>
      <c r="D81" s="25"/>
      <c r="E81" s="25"/>
      <c r="F81" s="25"/>
      <c r="G81" s="25"/>
      <c r="H81" s="26"/>
      <c r="I81" s="26"/>
      <c r="J81" s="25"/>
      <c r="K81" s="25"/>
      <c r="L81" s="25"/>
      <c r="M81" s="25"/>
      <c r="N81" s="25"/>
      <c r="O81" s="25"/>
      <c r="P81" s="25"/>
      <c r="Q81" s="25"/>
      <c r="R81" s="25"/>
    </row>
    <row r="82" spans="1:18" x14ac:dyDescent="0.25">
      <c r="A82" s="25"/>
      <c r="B82" s="25"/>
      <c r="C82" s="25"/>
      <c r="D82" s="25"/>
      <c r="E82" s="25"/>
      <c r="F82" s="25"/>
      <c r="G82" s="25"/>
      <c r="H82" s="26"/>
      <c r="I82" s="26"/>
      <c r="J82" s="25"/>
      <c r="K82" s="25"/>
      <c r="L82" s="25"/>
      <c r="M82" s="25"/>
      <c r="N82" s="25"/>
      <c r="O82" s="25"/>
      <c r="P82" s="25"/>
      <c r="Q82" s="25"/>
      <c r="R82" s="25"/>
    </row>
    <row r="83" spans="1:18" x14ac:dyDescent="0.25">
      <c r="A83" s="25"/>
      <c r="B83" s="25"/>
      <c r="C83" s="25"/>
      <c r="D83" s="25"/>
      <c r="E83" s="25"/>
      <c r="F83" s="25"/>
      <c r="G83" s="25"/>
      <c r="H83" s="26"/>
      <c r="I83" s="26"/>
      <c r="J83" s="25"/>
      <c r="K83" s="25"/>
      <c r="L83" s="25"/>
      <c r="M83" s="25"/>
      <c r="N83" s="25"/>
      <c r="O83" s="25"/>
      <c r="P83" s="25"/>
      <c r="Q83" s="25"/>
      <c r="R83" s="25"/>
    </row>
    <row r="84" spans="1:18" x14ac:dyDescent="0.25">
      <c r="A84" s="25"/>
      <c r="B84" s="25"/>
      <c r="C84" s="25"/>
      <c r="D84" s="25"/>
      <c r="E84" s="25"/>
      <c r="F84" s="25"/>
      <c r="G84" s="25"/>
      <c r="H84" s="26"/>
      <c r="I84" s="26"/>
      <c r="J84" s="25"/>
      <c r="K84" s="25"/>
      <c r="L84" s="25"/>
      <c r="M84" s="25"/>
      <c r="N84" s="25"/>
      <c r="O84" s="25"/>
      <c r="P84" s="25"/>
      <c r="Q84" s="25"/>
      <c r="R84" s="25"/>
    </row>
    <row r="85" spans="1:18" x14ac:dyDescent="0.25">
      <c r="A85" s="25"/>
      <c r="B85" s="25"/>
      <c r="C85" s="25"/>
      <c r="D85" s="25"/>
      <c r="E85" s="25"/>
      <c r="F85" s="25"/>
      <c r="G85" s="25"/>
      <c r="H85" s="26"/>
      <c r="I85" s="26"/>
      <c r="J85" s="25"/>
      <c r="K85" s="25"/>
      <c r="L85" s="25"/>
      <c r="M85" s="25"/>
      <c r="N85" s="25"/>
      <c r="O85" s="25"/>
      <c r="P85" s="25"/>
      <c r="Q85" s="25"/>
      <c r="R85" s="25"/>
    </row>
    <row r="86" spans="1:18" x14ac:dyDescent="0.25">
      <c r="A86" s="25"/>
      <c r="B86" s="25"/>
      <c r="C86" s="25"/>
      <c r="D86" s="25"/>
      <c r="E86" s="25"/>
      <c r="F86" s="25"/>
      <c r="G86" s="25"/>
      <c r="H86" s="26"/>
      <c r="I86" s="26"/>
      <c r="J86" s="25"/>
      <c r="K86" s="25"/>
      <c r="L86" s="25"/>
      <c r="M86" s="25"/>
      <c r="N86" s="25"/>
      <c r="O86" s="25"/>
      <c r="P86" s="25"/>
      <c r="Q86" s="25"/>
      <c r="R86" s="25"/>
    </row>
    <row r="87" spans="1:18" x14ac:dyDescent="0.25">
      <c r="A87" s="25"/>
      <c r="B87" s="25"/>
      <c r="C87" s="25"/>
      <c r="D87" s="25"/>
      <c r="E87" s="25"/>
      <c r="F87" s="25"/>
      <c r="G87" s="25"/>
      <c r="H87" s="26"/>
      <c r="I87" s="26"/>
      <c r="J87" s="25"/>
      <c r="K87" s="25"/>
      <c r="L87" s="25"/>
      <c r="M87" s="25"/>
      <c r="N87" s="25"/>
      <c r="O87" s="25"/>
      <c r="P87" s="25"/>
      <c r="Q87" s="25"/>
      <c r="R87" s="25"/>
    </row>
    <row r="88" spans="1:18" x14ac:dyDescent="0.25">
      <c r="A88" s="25"/>
      <c r="B88" s="25"/>
      <c r="C88" s="25"/>
      <c r="D88" s="25"/>
      <c r="E88" s="25"/>
      <c r="F88" s="25"/>
      <c r="G88" s="25"/>
      <c r="H88" s="26"/>
      <c r="I88" s="26"/>
      <c r="J88" s="25"/>
      <c r="K88" s="25"/>
      <c r="L88" s="25"/>
      <c r="M88" s="25"/>
      <c r="N88" s="25"/>
      <c r="O88" s="25"/>
      <c r="P88" s="25"/>
      <c r="Q88" s="25"/>
      <c r="R88" s="25"/>
    </row>
    <row r="89" spans="1:18" x14ac:dyDescent="0.25">
      <c r="A89" s="25"/>
      <c r="B89" s="25"/>
      <c r="C89" s="25"/>
      <c r="D89" s="25"/>
      <c r="E89" s="25"/>
      <c r="F89" s="25"/>
      <c r="G89" s="25"/>
      <c r="H89" s="26"/>
      <c r="I89" s="26"/>
      <c r="J89" s="25"/>
      <c r="K89" s="25"/>
      <c r="L89" s="25"/>
      <c r="M89" s="25"/>
      <c r="N89" s="25"/>
      <c r="O89" s="25"/>
      <c r="P89" s="25"/>
      <c r="Q89" s="25"/>
      <c r="R89" s="25"/>
    </row>
    <row r="90" spans="1:18" x14ac:dyDescent="0.25">
      <c r="A90" s="25"/>
      <c r="B90" s="25"/>
      <c r="C90" s="25"/>
      <c r="D90" s="25"/>
      <c r="E90" s="25"/>
      <c r="F90" s="25"/>
      <c r="G90" s="25"/>
      <c r="H90" s="26"/>
      <c r="I90" s="26"/>
      <c r="J90" s="25"/>
      <c r="K90" s="25"/>
      <c r="L90" s="25"/>
      <c r="M90" s="25"/>
      <c r="N90" s="25"/>
      <c r="O90" s="25"/>
      <c r="P90" s="25"/>
      <c r="Q90" s="25"/>
      <c r="R90" s="25"/>
    </row>
  </sheetData>
  <mergeCells count="13">
    <mergeCell ref="B9:C9"/>
    <mergeCell ref="E9:F9"/>
    <mergeCell ref="H9:J9"/>
    <mergeCell ref="B12:C12"/>
    <mergeCell ref="E12:G12"/>
    <mergeCell ref="B26:E26"/>
    <mergeCell ref="B28:E28"/>
    <mergeCell ref="B30:G30"/>
    <mergeCell ref="B14:E14"/>
    <mergeCell ref="B16:E16"/>
    <mergeCell ref="B18:E18"/>
    <mergeCell ref="B21:E21"/>
    <mergeCell ref="B24:E24"/>
  </mergeCells>
  <pageMargins left="0.7" right="0.7" top="0.75" bottom="0.75" header="0.51180555555555496" footer="0.51180555555555496"/>
  <pageSetup paperSize="9" firstPageNumber="0" fitToHeight="0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opLeftCell="A46" zoomScaleNormal="100" workbookViewId="0">
      <selection activeCell="D40" sqref="D40:E40"/>
    </sheetView>
  </sheetViews>
  <sheetFormatPr baseColWidth="10" defaultColWidth="10.5703125" defaultRowHeight="15" x14ac:dyDescent="0.25"/>
  <cols>
    <col min="10" max="13" width="6.7109375" customWidth="1"/>
    <col min="266" max="269" width="6.7109375" customWidth="1"/>
    <col min="522" max="525" width="6.7109375" customWidth="1"/>
    <col min="778" max="781" width="6.7109375" customWidth="1"/>
  </cols>
  <sheetData>
    <row r="1" spans="1:10" x14ac:dyDescent="0.25">
      <c r="A1" s="2"/>
      <c r="B1" s="2"/>
      <c r="C1" s="2"/>
      <c r="D1" s="2"/>
      <c r="E1" s="2"/>
      <c r="F1" s="2"/>
      <c r="G1" s="2"/>
      <c r="H1" s="5"/>
      <c r="I1" s="6"/>
      <c r="J1" s="6"/>
    </row>
    <row r="2" spans="1:10" x14ac:dyDescent="0.25">
      <c r="A2" s="2"/>
      <c r="B2" s="2"/>
      <c r="C2" s="2"/>
      <c r="D2" s="2"/>
      <c r="E2" s="2"/>
      <c r="F2" s="2"/>
      <c r="G2" s="2"/>
      <c r="H2" s="5"/>
      <c r="I2" s="6"/>
      <c r="J2" s="6"/>
    </row>
    <row r="3" spans="1:10" x14ac:dyDescent="0.25">
      <c r="A3" s="2"/>
      <c r="B3" s="2"/>
      <c r="C3" s="2"/>
      <c r="D3" s="2"/>
      <c r="E3" s="2"/>
      <c r="F3" s="2"/>
      <c r="G3" s="2"/>
      <c r="H3" s="5"/>
      <c r="I3" s="6"/>
      <c r="J3" s="6"/>
    </row>
    <row r="4" spans="1:10" x14ac:dyDescent="0.25">
      <c r="A4" s="2"/>
      <c r="B4" s="2"/>
      <c r="C4" s="2"/>
      <c r="D4" s="2"/>
      <c r="E4" s="2"/>
      <c r="F4" s="2"/>
      <c r="G4" s="2"/>
      <c r="H4" s="5"/>
      <c r="I4" s="6"/>
      <c r="J4" s="6"/>
    </row>
    <row r="5" spans="1:10" ht="15.75" x14ac:dyDescent="0.25">
      <c r="A5" s="2"/>
      <c r="B5" s="2"/>
      <c r="C5" s="153"/>
      <c r="D5" s="154" t="s">
        <v>84</v>
      </c>
      <c r="E5" s="153"/>
      <c r="F5" s="2"/>
      <c r="G5" s="2"/>
      <c r="H5" s="2"/>
    </row>
    <row r="6" spans="1:10" x14ac:dyDescent="0.25">
      <c r="A6" s="2"/>
      <c r="B6" s="2"/>
      <c r="C6" s="153"/>
      <c r="D6" s="155" t="s">
        <v>85</v>
      </c>
      <c r="E6" s="153"/>
      <c r="F6" s="2"/>
      <c r="G6" s="2"/>
      <c r="H6" s="2"/>
    </row>
    <row r="7" spans="1:10" x14ac:dyDescent="0.25">
      <c r="A7" s="2"/>
      <c r="B7" s="2"/>
      <c r="C7" s="2"/>
      <c r="D7" s="2"/>
      <c r="E7" s="2"/>
      <c r="F7" s="2"/>
      <c r="G7" s="2"/>
      <c r="H7" s="2"/>
    </row>
    <row r="8" spans="1:10" x14ac:dyDescent="0.25">
      <c r="A8" s="2"/>
      <c r="B8" s="2"/>
      <c r="C8" s="2"/>
      <c r="D8" s="2"/>
      <c r="E8" s="2"/>
      <c r="F8" s="2"/>
      <c r="G8" s="2"/>
      <c r="H8" s="2"/>
    </row>
    <row r="9" spans="1:10" x14ac:dyDescent="0.25">
      <c r="A9" s="2"/>
      <c r="B9" s="43"/>
      <c r="C9" s="43" t="s">
        <v>86</v>
      </c>
      <c r="D9" s="2"/>
      <c r="E9" s="2"/>
      <c r="F9" s="2"/>
      <c r="G9" s="2"/>
      <c r="H9" s="2"/>
    </row>
    <row r="10" spans="1:10" x14ac:dyDescent="0.25">
      <c r="A10" s="2"/>
      <c r="B10" s="2"/>
      <c r="C10" s="2"/>
      <c r="D10" s="2"/>
      <c r="E10" s="2"/>
      <c r="F10" s="2"/>
      <c r="G10" s="2"/>
      <c r="H10" s="2"/>
    </row>
    <row r="11" spans="1:10" ht="15.75" x14ac:dyDescent="0.25">
      <c r="A11" s="15" t="s">
        <v>87</v>
      </c>
      <c r="B11" s="2"/>
      <c r="C11" s="2"/>
      <c r="D11" s="2"/>
      <c r="E11" s="2"/>
      <c r="F11" s="2"/>
      <c r="G11" s="2"/>
      <c r="H11" s="2"/>
    </row>
    <row r="12" spans="1:10" x14ac:dyDescent="0.25">
      <c r="A12" s="156" t="s">
        <v>88</v>
      </c>
      <c r="B12" s="2"/>
      <c r="C12" s="2"/>
      <c r="D12" s="2"/>
      <c r="E12" s="2"/>
      <c r="F12" s="2"/>
      <c r="G12" s="2"/>
      <c r="H12" s="2"/>
    </row>
    <row r="13" spans="1:10" x14ac:dyDescent="0.25">
      <c r="A13" s="11" t="s">
        <v>89</v>
      </c>
      <c r="B13" s="2"/>
      <c r="C13" s="2"/>
      <c r="D13" s="2"/>
      <c r="E13" s="2"/>
      <c r="F13" s="2"/>
      <c r="G13" s="2"/>
      <c r="H13" s="2"/>
    </row>
    <row r="14" spans="1:10" x14ac:dyDescent="0.25">
      <c r="A14" s="2"/>
      <c r="B14" s="195" t="s">
        <v>90</v>
      </c>
      <c r="C14" s="195"/>
      <c r="D14" s="195" t="s">
        <v>91</v>
      </c>
      <c r="E14" s="195"/>
      <c r="F14" s="195" t="s">
        <v>92</v>
      </c>
      <c r="G14" s="195"/>
      <c r="H14" s="2"/>
    </row>
    <row r="15" spans="1:10" x14ac:dyDescent="0.25">
      <c r="A15" s="2"/>
      <c r="B15" s="197">
        <v>0</v>
      </c>
      <c r="C15" s="197"/>
      <c r="D15" s="197">
        <v>0</v>
      </c>
      <c r="E15" s="197"/>
      <c r="F15" s="194">
        <f>IF(AND(B15&gt;0,D15&gt;0),30*B15+2*D15+60,0)</f>
        <v>0</v>
      </c>
      <c r="G15" s="194"/>
      <c r="H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</row>
    <row r="17" spans="1:13" x14ac:dyDescent="0.25">
      <c r="A17" s="11" t="s">
        <v>93</v>
      </c>
      <c r="B17" s="2"/>
      <c r="C17" s="2"/>
      <c r="D17" s="2"/>
      <c r="E17" s="2"/>
      <c r="F17" s="2"/>
      <c r="G17" s="2"/>
      <c r="H17" s="2"/>
    </row>
    <row r="18" spans="1:13" x14ac:dyDescent="0.25">
      <c r="A18" s="2"/>
      <c r="B18" s="195" t="s">
        <v>90</v>
      </c>
      <c r="C18" s="195"/>
      <c r="D18" s="195" t="s">
        <v>91</v>
      </c>
      <c r="E18" s="195"/>
      <c r="F18" s="195" t="s">
        <v>92</v>
      </c>
      <c r="G18" s="195"/>
      <c r="H18" s="2"/>
    </row>
    <row r="19" spans="1:13" x14ac:dyDescent="0.25">
      <c r="A19" s="2"/>
      <c r="B19" s="197"/>
      <c r="C19" s="197"/>
      <c r="D19" s="197"/>
      <c r="E19" s="197"/>
      <c r="F19" s="194">
        <f>IF(AND(B19&gt;0,D19&gt;0),27*B19+1.8*D19+54,0)</f>
        <v>0</v>
      </c>
      <c r="G19" s="194"/>
      <c r="H19" s="2"/>
    </row>
    <row r="20" spans="1:13" x14ac:dyDescent="0.25">
      <c r="A20" s="2"/>
      <c r="B20" s="2"/>
      <c r="C20" s="2"/>
      <c r="D20" s="2"/>
      <c r="E20" s="2"/>
      <c r="F20" s="2"/>
      <c r="G20" s="157"/>
      <c r="H20" s="2"/>
    </row>
    <row r="21" spans="1:13" x14ac:dyDescent="0.25">
      <c r="A21" s="156" t="s">
        <v>94</v>
      </c>
      <c r="B21" s="2"/>
      <c r="C21" s="2"/>
      <c r="D21" s="2"/>
      <c r="E21" s="2"/>
      <c r="F21" s="2"/>
      <c r="G21" s="2"/>
      <c r="H21" s="2"/>
    </row>
    <row r="22" spans="1:13" x14ac:dyDescent="0.25">
      <c r="A22" s="11" t="s">
        <v>95</v>
      </c>
      <c r="B22" s="2"/>
      <c r="C22" s="2"/>
      <c r="D22" s="2"/>
      <c r="E22" s="2"/>
      <c r="F22" s="2"/>
      <c r="G22" s="2"/>
      <c r="H22" s="2"/>
    </row>
    <row r="23" spans="1:13" x14ac:dyDescent="0.25">
      <c r="A23" s="2"/>
      <c r="B23" s="195" t="s">
        <v>90</v>
      </c>
      <c r="C23" s="195"/>
      <c r="D23" s="195" t="s">
        <v>91</v>
      </c>
      <c r="E23" s="195"/>
      <c r="F23" s="195" t="s">
        <v>92</v>
      </c>
      <c r="G23" s="195"/>
      <c r="H23" s="2"/>
    </row>
    <row r="24" spans="1:13" x14ac:dyDescent="0.25">
      <c r="A24" s="2"/>
      <c r="B24" s="197"/>
      <c r="C24" s="197"/>
      <c r="D24" s="197"/>
      <c r="E24" s="197"/>
      <c r="F24" s="194">
        <f>IF(AND(B24&gt;0,D24&gt;0),16*B24+5*D24+34,0)</f>
        <v>0</v>
      </c>
      <c r="G24" s="194"/>
      <c r="H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</row>
    <row r="26" spans="1:13" x14ac:dyDescent="0.25">
      <c r="A26" s="11" t="s">
        <v>96</v>
      </c>
      <c r="B26" s="2"/>
      <c r="C26" s="2"/>
      <c r="D26" s="2"/>
      <c r="E26" s="2"/>
      <c r="F26" s="2"/>
      <c r="G26" s="2"/>
      <c r="H26" s="2"/>
    </row>
    <row r="27" spans="1:13" x14ac:dyDescent="0.25">
      <c r="A27" s="2"/>
      <c r="B27" s="195" t="s">
        <v>90</v>
      </c>
      <c r="C27" s="195"/>
      <c r="D27" s="195" t="s">
        <v>91</v>
      </c>
      <c r="E27" s="195"/>
      <c r="F27" s="195" t="s">
        <v>92</v>
      </c>
      <c r="G27" s="195"/>
      <c r="H27" s="2"/>
    </row>
    <row r="28" spans="1:13" x14ac:dyDescent="0.25">
      <c r="A28" s="2"/>
      <c r="B28" s="197">
        <v>0</v>
      </c>
      <c r="C28" s="197"/>
      <c r="D28" s="197">
        <v>0</v>
      </c>
      <c r="E28" s="197"/>
      <c r="F28" s="194">
        <f>IF(AND(B28&gt;0,D28&gt;0),7*B28+3.7*D28+74,0)</f>
        <v>0</v>
      </c>
      <c r="G28" s="194"/>
      <c r="H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5"/>
      <c r="J29" s="25"/>
      <c r="K29" s="25"/>
      <c r="L29" s="25"/>
      <c r="M29" s="25"/>
    </row>
    <row r="30" spans="1:13" ht="15.75" x14ac:dyDescent="0.25">
      <c r="A30" s="15" t="s">
        <v>97</v>
      </c>
      <c r="B30" s="2"/>
      <c r="C30" s="2"/>
      <c r="D30" s="2"/>
      <c r="E30" s="2"/>
      <c r="F30" s="2"/>
      <c r="G30" s="2"/>
      <c r="H30" s="2"/>
      <c r="I30" s="158" t="s">
        <v>98</v>
      </c>
      <c r="J30" s="158"/>
      <c r="K30" s="158"/>
      <c r="L30" s="158"/>
      <c r="M30" s="158"/>
    </row>
    <row r="31" spans="1:13" x14ac:dyDescent="0.25">
      <c r="A31" s="159" t="s">
        <v>99</v>
      </c>
      <c r="B31" s="2"/>
      <c r="C31" s="159" t="s">
        <v>100</v>
      </c>
      <c r="D31" s="2"/>
      <c r="E31" s="160"/>
      <c r="F31" s="159" t="s">
        <v>101</v>
      </c>
      <c r="G31" s="156"/>
      <c r="H31" s="2" t="s">
        <v>102</v>
      </c>
      <c r="I31" s="161" t="s">
        <v>103</v>
      </c>
      <c r="J31" s="162">
        <v>42</v>
      </c>
      <c r="K31" s="163">
        <v>46</v>
      </c>
      <c r="L31" s="163">
        <v>51</v>
      </c>
      <c r="M31" s="164">
        <v>55</v>
      </c>
    </row>
    <row r="32" spans="1:13" x14ac:dyDescent="0.25">
      <c r="A32" s="159" t="s">
        <v>104</v>
      </c>
      <c r="B32" s="2"/>
      <c r="C32" s="159" t="s">
        <v>105</v>
      </c>
      <c r="D32" s="2"/>
      <c r="E32" s="160"/>
      <c r="F32" s="159" t="s">
        <v>106</v>
      </c>
      <c r="G32" s="156" t="str">
        <f>IF(AND(E32="",E31=""),"",IF(AND(E31&gt;0,E32=""),"",IF(AND(E32&gt;0,E31=""),"","Renseignez une seule case")))</f>
        <v/>
      </c>
      <c r="H32" s="2"/>
      <c r="I32" s="165" t="s">
        <v>107</v>
      </c>
      <c r="J32" s="166">
        <v>25</v>
      </c>
      <c r="K32" s="167">
        <v>30</v>
      </c>
      <c r="L32" s="167">
        <v>35</v>
      </c>
      <c r="M32" s="168">
        <v>40</v>
      </c>
    </row>
    <row r="33" spans="1:13" x14ac:dyDescent="0.25">
      <c r="A33" s="11" t="s">
        <v>95</v>
      </c>
      <c r="B33" s="2"/>
      <c r="C33" s="2"/>
      <c r="D33" s="2"/>
      <c r="E33" s="169" t="str">
        <f>IF(E31&gt;15,E31,IF(E32&gt;20,E32*1.134-22.5,""))</f>
        <v/>
      </c>
      <c r="F33" s="2"/>
      <c r="G33" s="2"/>
      <c r="H33" s="2"/>
      <c r="I33" s="25"/>
      <c r="J33" s="25"/>
      <c r="K33" s="25"/>
      <c r="L33" s="25"/>
      <c r="M33" s="25"/>
    </row>
    <row r="34" spans="1:13" x14ac:dyDescent="0.25">
      <c r="A34" s="11"/>
      <c r="B34" s="195" t="s">
        <v>90</v>
      </c>
      <c r="C34" s="195"/>
      <c r="D34" s="195" t="s">
        <v>91</v>
      </c>
      <c r="E34" s="195"/>
      <c r="F34" s="195" t="s">
        <v>92</v>
      </c>
      <c r="G34" s="195"/>
      <c r="H34" s="2"/>
      <c r="I34" s="25"/>
      <c r="J34" s="25"/>
      <c r="K34" s="25"/>
      <c r="L34" s="25"/>
      <c r="M34" s="25"/>
    </row>
    <row r="35" spans="1:13" x14ac:dyDescent="0.25">
      <c r="A35" s="2"/>
      <c r="B35" s="197">
        <v>0</v>
      </c>
      <c r="C35" s="197"/>
      <c r="D35" s="197">
        <v>0</v>
      </c>
      <c r="E35" s="197"/>
      <c r="F35" s="194">
        <f>IF(AND(B35&gt;0,D35&gt;0,E33&lt;&gt;""),(929-17.5*D35+7.9*E33+44*B35)*D35/100,IF(AND(B35&gt;0,D35&gt;0),(929-17.5*D35+7.9*28+44*B35)*D35/100,0))</f>
        <v>0</v>
      </c>
      <c r="G35" s="194"/>
      <c r="H35" s="2"/>
      <c r="I35" s="25"/>
      <c r="J35" s="25"/>
      <c r="K35" s="25"/>
      <c r="L35" s="25"/>
      <c r="M35" s="25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5"/>
      <c r="J36" s="25"/>
      <c r="K36" s="25"/>
      <c r="L36" s="25"/>
      <c r="M36" s="25"/>
    </row>
    <row r="37" spans="1:13" x14ac:dyDescent="0.25">
      <c r="A37" s="11" t="s">
        <v>96</v>
      </c>
      <c r="B37" s="2"/>
      <c r="C37" s="2"/>
      <c r="D37" s="2"/>
      <c r="E37" s="2"/>
      <c r="F37" s="2"/>
      <c r="G37" s="2"/>
      <c r="H37" s="2"/>
      <c r="I37" s="25"/>
      <c r="J37" s="25"/>
      <c r="K37" s="25"/>
      <c r="L37" s="25"/>
      <c r="M37" s="25"/>
    </row>
    <row r="38" spans="1:13" x14ac:dyDescent="0.25">
      <c r="A38" s="11"/>
      <c r="B38" s="2"/>
      <c r="C38" s="2"/>
      <c r="D38" s="2"/>
      <c r="E38" s="2"/>
      <c r="F38" s="2"/>
      <c r="G38" s="2"/>
      <c r="H38" s="2"/>
      <c r="I38" s="25"/>
      <c r="J38" s="25"/>
      <c r="K38" s="25"/>
      <c r="L38" s="25"/>
      <c r="M38" s="25"/>
    </row>
    <row r="39" spans="1:13" x14ac:dyDescent="0.25">
      <c r="A39" s="2"/>
      <c r="B39" s="195" t="s">
        <v>90</v>
      </c>
      <c r="C39" s="195"/>
      <c r="D39" s="195" t="s">
        <v>91</v>
      </c>
      <c r="E39" s="195"/>
      <c r="F39" s="195" t="s">
        <v>92</v>
      </c>
      <c r="G39" s="195"/>
      <c r="H39" s="2"/>
      <c r="I39" s="25"/>
      <c r="J39" s="25"/>
      <c r="K39" s="25"/>
      <c r="L39" s="25"/>
      <c r="M39" s="25"/>
    </row>
    <row r="40" spans="1:13" x14ac:dyDescent="0.25">
      <c r="A40" s="2"/>
      <c r="B40" s="197"/>
      <c r="C40" s="197"/>
      <c r="D40" s="197"/>
      <c r="E40" s="197"/>
      <c r="F40" s="194">
        <f>IF(AND(B40&gt;0,D40&gt;0,E33&lt;&gt;""),(874-14.5*D40+4.2*E33+48*B40)*D40/100,IF(AND(B40&gt;0,D40&gt;0),(874-14.5*D40+4.2*28+48*B40)*D40/100,0))</f>
        <v>0</v>
      </c>
      <c r="G40" s="194"/>
      <c r="H40" s="2"/>
      <c r="I40" s="25"/>
      <c r="J40" s="25"/>
      <c r="K40" s="25"/>
      <c r="L40" s="25"/>
      <c r="M40" s="25"/>
    </row>
    <row r="41" spans="1:13" x14ac:dyDescent="0.25">
      <c r="A41" s="2"/>
      <c r="B41" s="2"/>
      <c r="C41" s="2"/>
      <c r="D41" s="2"/>
      <c r="E41" s="2"/>
      <c r="F41" s="2"/>
      <c r="G41" s="157"/>
      <c r="H41" s="2"/>
      <c r="I41" s="25"/>
      <c r="J41" s="25"/>
      <c r="K41" s="25"/>
      <c r="L41" s="25"/>
      <c r="M41" s="25"/>
    </row>
    <row r="42" spans="1:13" x14ac:dyDescent="0.25">
      <c r="A42" s="2" t="s">
        <v>108</v>
      </c>
      <c r="B42" s="2"/>
      <c r="C42" s="2"/>
      <c r="D42" s="2"/>
      <c r="E42" s="2"/>
      <c r="F42" s="2"/>
      <c r="G42" s="2"/>
      <c r="H42" s="2"/>
      <c r="I42" s="25"/>
      <c r="J42" s="25"/>
      <c r="K42" s="25"/>
      <c r="L42" s="25"/>
      <c r="M42" s="2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5"/>
    </row>
    <row r="44" spans="1:13" ht="15.75" x14ac:dyDescent="0.25">
      <c r="A44" s="15" t="s">
        <v>109</v>
      </c>
      <c r="B44" s="2"/>
      <c r="C44" s="2"/>
      <c r="D44" s="2"/>
      <c r="E44" s="2"/>
      <c r="F44" s="2"/>
      <c r="G44" s="2"/>
      <c r="H44" s="2"/>
      <c r="I44" s="25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5"/>
    </row>
    <row r="46" spans="1:13" x14ac:dyDescent="0.25">
      <c r="A46" s="2"/>
      <c r="B46" s="196" t="s">
        <v>110</v>
      </c>
      <c r="C46" s="196"/>
      <c r="D46" s="170">
        <v>30</v>
      </c>
      <c r="E46" s="170">
        <v>40</v>
      </c>
      <c r="F46" s="170">
        <v>50</v>
      </c>
      <c r="G46" s="170">
        <v>60</v>
      </c>
      <c r="H46" s="2"/>
      <c r="I46" s="2"/>
    </row>
    <row r="47" spans="1:13" x14ac:dyDescent="0.25">
      <c r="A47" s="2"/>
      <c r="B47" s="171" t="s">
        <v>111</v>
      </c>
      <c r="C47" s="171"/>
      <c r="D47" s="170">
        <v>570</v>
      </c>
      <c r="E47" s="170">
        <v>490</v>
      </c>
      <c r="F47" s="170">
        <v>440</v>
      </c>
      <c r="G47" s="170">
        <v>400</v>
      </c>
      <c r="H47" s="2"/>
      <c r="I47" s="2"/>
    </row>
    <row r="48" spans="1:13" x14ac:dyDescent="0.25">
      <c r="A48" s="2"/>
      <c r="B48" s="171" t="s">
        <v>112</v>
      </c>
      <c r="C48" s="171"/>
      <c r="D48" s="170">
        <v>170</v>
      </c>
      <c r="E48" s="170">
        <v>195</v>
      </c>
      <c r="F48" s="170">
        <v>220</v>
      </c>
      <c r="G48" s="170">
        <v>240</v>
      </c>
      <c r="H48" s="2"/>
      <c r="I48" s="2"/>
    </row>
    <row r="49" spans="1:9" x14ac:dyDescent="0.25">
      <c r="A49" s="2"/>
      <c r="B49" s="52"/>
      <c r="C49" s="52"/>
      <c r="D49" s="68"/>
      <c r="E49" s="68"/>
      <c r="F49" s="68"/>
      <c r="G49" s="68"/>
      <c r="H49" s="2"/>
      <c r="I49" s="2"/>
    </row>
    <row r="50" spans="1:9" x14ac:dyDescent="0.25">
      <c r="A50" s="80" t="s">
        <v>113</v>
      </c>
      <c r="B50" s="2"/>
      <c r="C50" s="2"/>
      <c r="D50" s="2"/>
      <c r="E50" s="2"/>
      <c r="F50" s="2"/>
      <c r="G50" s="2"/>
      <c r="H50" s="2"/>
      <c r="I50" s="25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5"/>
    </row>
    <row r="52" spans="1:9" ht="15.75" x14ac:dyDescent="0.25">
      <c r="A52" s="15" t="s">
        <v>114</v>
      </c>
      <c r="B52" s="2"/>
      <c r="C52" s="2"/>
      <c r="D52" s="2"/>
      <c r="E52" s="2"/>
      <c r="F52" s="2"/>
      <c r="G52" s="2"/>
      <c r="H52" s="2"/>
      <c r="I52" s="25"/>
    </row>
    <row r="53" spans="1:9" x14ac:dyDescent="0.25">
      <c r="A53" s="2"/>
      <c r="B53" s="2"/>
      <c r="C53" s="2"/>
      <c r="D53" s="192" t="s">
        <v>19</v>
      </c>
      <c r="E53" s="192"/>
      <c r="F53" s="192" t="s">
        <v>115</v>
      </c>
      <c r="G53" s="192"/>
      <c r="H53" s="2"/>
      <c r="I53" s="25"/>
    </row>
    <row r="54" spans="1:9" x14ac:dyDescent="0.25">
      <c r="A54" s="11"/>
      <c r="B54" s="195" t="s">
        <v>116</v>
      </c>
      <c r="C54" s="195"/>
      <c r="D54" s="195" t="s">
        <v>117</v>
      </c>
      <c r="E54" s="195"/>
      <c r="F54" s="195" t="s">
        <v>118</v>
      </c>
      <c r="G54" s="195"/>
      <c r="H54" s="2"/>
      <c r="I54" s="25"/>
    </row>
    <row r="55" spans="1:9" x14ac:dyDescent="0.25">
      <c r="A55" s="2"/>
      <c r="B55" s="193">
        <v>0.9</v>
      </c>
      <c r="C55" s="193"/>
      <c r="D55" s="194" t="s">
        <v>119</v>
      </c>
      <c r="E55" s="194"/>
      <c r="F55" s="194" t="s">
        <v>120</v>
      </c>
      <c r="G55" s="194"/>
      <c r="H55" s="2"/>
      <c r="I55" s="25"/>
    </row>
    <row r="56" spans="1:9" x14ac:dyDescent="0.25">
      <c r="A56" s="2"/>
      <c r="B56" s="193">
        <v>1.2</v>
      </c>
      <c r="C56" s="193"/>
      <c r="D56" s="194" t="s">
        <v>121</v>
      </c>
      <c r="E56" s="194"/>
      <c r="F56" s="194" t="s">
        <v>122</v>
      </c>
      <c r="G56" s="194"/>
      <c r="H56" s="2"/>
      <c r="I56" s="25"/>
    </row>
    <row r="57" spans="1:9" x14ac:dyDescent="0.25">
      <c r="A57" s="2"/>
      <c r="B57" s="193">
        <v>1.5</v>
      </c>
      <c r="C57" s="193"/>
      <c r="D57" s="194" t="s">
        <v>123</v>
      </c>
      <c r="E57" s="194"/>
      <c r="F57" s="194" t="s">
        <v>124</v>
      </c>
      <c r="G57" s="194"/>
      <c r="H57" s="2"/>
      <c r="I57" s="25"/>
    </row>
    <row r="58" spans="1:9" x14ac:dyDescent="0.25">
      <c r="A58" s="2"/>
      <c r="B58" s="193">
        <v>1.8</v>
      </c>
      <c r="C58" s="193"/>
      <c r="D58" s="194" t="s">
        <v>125</v>
      </c>
      <c r="E58" s="194"/>
      <c r="F58" s="194" t="s">
        <v>126</v>
      </c>
      <c r="G58" s="194"/>
      <c r="H58" s="2"/>
      <c r="I58" s="25"/>
    </row>
    <row r="59" spans="1:9" x14ac:dyDescent="0.25">
      <c r="A59" s="2"/>
      <c r="B59" s="2"/>
      <c r="C59" s="2"/>
      <c r="D59" s="2"/>
      <c r="E59" s="2"/>
      <c r="F59" s="157"/>
      <c r="G59" s="157"/>
      <c r="H59" s="2"/>
      <c r="I59" s="25"/>
    </row>
    <row r="60" spans="1:9" ht="15.75" x14ac:dyDescent="0.25">
      <c r="A60" s="15" t="s">
        <v>127</v>
      </c>
      <c r="B60" s="2"/>
      <c r="C60" s="2"/>
      <c r="D60" s="2"/>
      <c r="E60" s="2"/>
      <c r="F60" s="2"/>
      <c r="G60" s="2"/>
      <c r="H60" s="2"/>
      <c r="I60" s="25"/>
    </row>
    <row r="61" spans="1:9" x14ac:dyDescent="0.25">
      <c r="A61" s="2"/>
      <c r="B61" s="2"/>
      <c r="C61" s="2"/>
      <c r="D61" s="192" t="s">
        <v>19</v>
      </c>
      <c r="E61" s="192"/>
      <c r="F61" s="192" t="s">
        <v>115</v>
      </c>
      <c r="G61" s="192"/>
      <c r="H61" s="2"/>
      <c r="I61" s="25"/>
    </row>
    <row r="62" spans="1:9" x14ac:dyDescent="0.25">
      <c r="A62" s="11"/>
      <c r="B62" s="195" t="s">
        <v>128</v>
      </c>
      <c r="C62" s="195"/>
      <c r="D62" s="195" t="s">
        <v>118</v>
      </c>
      <c r="E62" s="195"/>
      <c r="F62" s="195" t="s">
        <v>118</v>
      </c>
      <c r="G62" s="195"/>
      <c r="H62" s="2"/>
      <c r="I62" s="25"/>
    </row>
    <row r="63" spans="1:9" x14ac:dyDescent="0.25">
      <c r="A63" s="2"/>
      <c r="B63" s="193" t="s">
        <v>129</v>
      </c>
      <c r="C63" s="193"/>
      <c r="D63" s="194" t="s">
        <v>130</v>
      </c>
      <c r="E63" s="194"/>
      <c r="F63" s="194" t="s">
        <v>131</v>
      </c>
      <c r="G63" s="194"/>
      <c r="H63" s="2"/>
      <c r="I63" s="25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5"/>
    </row>
    <row r="65" spans="1:9" ht="15.75" x14ac:dyDescent="0.25">
      <c r="A65" s="15" t="s">
        <v>132</v>
      </c>
      <c r="B65" s="2"/>
      <c r="C65" s="2"/>
      <c r="D65" s="2"/>
      <c r="E65" s="2"/>
      <c r="F65" s="2"/>
      <c r="G65" s="2"/>
      <c r="H65" s="2"/>
      <c r="I65" s="25"/>
    </row>
    <row r="66" spans="1:9" x14ac:dyDescent="0.25">
      <c r="A66" s="2"/>
      <c r="B66" s="195"/>
      <c r="C66" s="195"/>
      <c r="D66" s="192" t="s">
        <v>19</v>
      </c>
      <c r="E66" s="192"/>
      <c r="F66" s="192" t="s">
        <v>115</v>
      </c>
      <c r="G66" s="192"/>
      <c r="H66" s="2"/>
      <c r="I66" s="25"/>
    </row>
    <row r="67" spans="1:9" x14ac:dyDescent="0.25">
      <c r="A67" s="2"/>
      <c r="B67" s="193" t="s">
        <v>133</v>
      </c>
      <c r="C67" s="193"/>
      <c r="D67" s="194" t="s">
        <v>134</v>
      </c>
      <c r="E67" s="194"/>
      <c r="F67" s="194">
        <v>9</v>
      </c>
      <c r="G67" s="194"/>
      <c r="H67" s="2"/>
      <c r="I67" s="25"/>
    </row>
    <row r="68" spans="1:9" x14ac:dyDescent="0.25">
      <c r="A68" s="2"/>
      <c r="B68" s="193" t="s">
        <v>135</v>
      </c>
      <c r="C68" s="193"/>
      <c r="D68" s="194" t="s">
        <v>122</v>
      </c>
      <c r="E68" s="194"/>
      <c r="F68" s="194">
        <v>100</v>
      </c>
      <c r="G68" s="194"/>
      <c r="H68" s="2"/>
      <c r="I68" s="25"/>
    </row>
    <row r="69" spans="1:9" x14ac:dyDescent="0.25">
      <c r="A69" s="2"/>
      <c r="B69" s="2"/>
      <c r="C69" s="2"/>
      <c r="D69" s="2"/>
      <c r="E69" s="2"/>
      <c r="F69" s="2"/>
      <c r="G69" s="2"/>
      <c r="H69" s="2"/>
      <c r="I69" s="25"/>
    </row>
    <row r="70" spans="1:9" x14ac:dyDescent="0.25">
      <c r="A70" s="2"/>
      <c r="B70" s="2"/>
      <c r="C70" s="2"/>
      <c r="D70" s="2"/>
      <c r="E70" s="2"/>
      <c r="F70" s="2"/>
      <c r="G70" s="2"/>
      <c r="H70" s="2"/>
      <c r="I70" s="25"/>
    </row>
    <row r="71" spans="1:9" ht="15.75" x14ac:dyDescent="0.25">
      <c r="A71" s="15" t="s">
        <v>136</v>
      </c>
      <c r="B71" s="2"/>
      <c r="C71" s="2"/>
      <c r="D71" s="2"/>
      <c r="E71" s="2"/>
      <c r="F71" s="2"/>
      <c r="G71" s="2"/>
      <c r="H71" s="2"/>
      <c r="I71" s="25"/>
    </row>
    <row r="72" spans="1:9" x14ac:dyDescent="0.25">
      <c r="A72" s="2"/>
      <c r="B72" s="2"/>
      <c r="C72" s="2"/>
      <c r="D72" s="192" t="s">
        <v>19</v>
      </c>
      <c r="E72" s="192"/>
      <c r="F72" s="2"/>
      <c r="G72" s="2"/>
      <c r="H72" s="2"/>
      <c r="I72" s="25"/>
    </row>
    <row r="73" spans="1:9" x14ac:dyDescent="0.25">
      <c r="A73" s="2"/>
      <c r="B73" s="193" t="s">
        <v>135</v>
      </c>
      <c r="C73" s="193"/>
      <c r="D73" s="194" t="s">
        <v>137</v>
      </c>
      <c r="E73" s="194"/>
      <c r="F73" s="2"/>
      <c r="G73" s="2"/>
      <c r="H73" s="2"/>
      <c r="I73" s="25"/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5"/>
    </row>
    <row r="75" spans="1:9" x14ac:dyDescent="0.25">
      <c r="A75" s="2"/>
      <c r="B75" s="2"/>
      <c r="C75" s="2"/>
      <c r="D75" s="2"/>
      <c r="E75" s="2"/>
      <c r="F75" s="2"/>
      <c r="G75" s="2"/>
      <c r="H75" s="2"/>
      <c r="I75" s="25"/>
    </row>
  </sheetData>
  <mergeCells count="74">
    <mergeCell ref="B14:C14"/>
    <mergeCell ref="D14:E14"/>
    <mergeCell ref="F14:G14"/>
    <mergeCell ref="B15:C15"/>
    <mergeCell ref="D15:E15"/>
    <mergeCell ref="F15:G15"/>
    <mergeCell ref="B18:C18"/>
    <mergeCell ref="D18:E18"/>
    <mergeCell ref="F18:G18"/>
    <mergeCell ref="B19:C19"/>
    <mergeCell ref="D19:E19"/>
    <mergeCell ref="F19:G19"/>
    <mergeCell ref="B23:C23"/>
    <mergeCell ref="D23:E23"/>
    <mergeCell ref="F23:G23"/>
    <mergeCell ref="B24:C24"/>
    <mergeCell ref="D24:E24"/>
    <mergeCell ref="F24:G24"/>
    <mergeCell ref="B27:C27"/>
    <mergeCell ref="D27:E27"/>
    <mergeCell ref="F27:G27"/>
    <mergeCell ref="B28:C28"/>
    <mergeCell ref="D28:E28"/>
    <mergeCell ref="F28:G28"/>
    <mergeCell ref="B34:C34"/>
    <mergeCell ref="D34:E34"/>
    <mergeCell ref="F34:G34"/>
    <mergeCell ref="B35:C35"/>
    <mergeCell ref="D35:E35"/>
    <mergeCell ref="F35:G35"/>
    <mergeCell ref="B39:C39"/>
    <mergeCell ref="D39:E39"/>
    <mergeCell ref="F39:G39"/>
    <mergeCell ref="B40:C40"/>
    <mergeCell ref="D40:E40"/>
    <mergeCell ref="F40:G40"/>
    <mergeCell ref="B46:C46"/>
    <mergeCell ref="D53:E53"/>
    <mergeCell ref="F53:G53"/>
    <mergeCell ref="B54:C54"/>
    <mergeCell ref="D54:E54"/>
    <mergeCell ref="F54:G54"/>
    <mergeCell ref="B55:C55"/>
    <mergeCell ref="D55:E55"/>
    <mergeCell ref="F55:G55"/>
    <mergeCell ref="B56:C56"/>
    <mergeCell ref="D56:E56"/>
    <mergeCell ref="F56:G56"/>
    <mergeCell ref="B57:C57"/>
    <mergeCell ref="D57:E57"/>
    <mergeCell ref="F57:G57"/>
    <mergeCell ref="B58:C58"/>
    <mergeCell ref="D58:E58"/>
    <mergeCell ref="F58:G58"/>
    <mergeCell ref="D61:E61"/>
    <mergeCell ref="F61:G61"/>
    <mergeCell ref="B62:C62"/>
    <mergeCell ref="D62:E62"/>
    <mergeCell ref="F62:G62"/>
    <mergeCell ref="F67:G67"/>
    <mergeCell ref="B68:C68"/>
    <mergeCell ref="D68:E68"/>
    <mergeCell ref="F68:G68"/>
    <mergeCell ref="B63:C63"/>
    <mergeCell ref="D63:E63"/>
    <mergeCell ref="F63:G63"/>
    <mergeCell ref="B66:C66"/>
    <mergeCell ref="D66:E66"/>
    <mergeCell ref="F66:G66"/>
    <mergeCell ref="D72:E72"/>
    <mergeCell ref="B73:C73"/>
    <mergeCell ref="D73:E73"/>
    <mergeCell ref="B67:C67"/>
    <mergeCell ref="D67:E67"/>
  </mergeCells>
  <pageMargins left="0.25" right="0.25" top="0.75" bottom="0.75" header="0.51180555555555496" footer="0.51180555555555496"/>
  <pageSetup paperSize="9" firstPageNumber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Report stocks 2022</vt:lpstr>
      <vt:lpstr>Stocks 2023</vt:lpstr>
      <vt:lpstr>Achats 2023</vt:lpstr>
      <vt:lpstr>Consommations</vt:lpstr>
      <vt:lpstr>Synthèse</vt:lpstr>
      <vt:lpstr>références et tables de densité</vt:lpstr>
      <vt:lpstr>Synthèse!Zone_d_impression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Karine AUCOULON</dc:creator>
  <dc:description/>
  <cp:lastModifiedBy>Karine AUCOULON</cp:lastModifiedBy>
  <cp:revision>1</cp:revision>
  <dcterms:created xsi:type="dcterms:W3CDTF">2020-10-28T17:46:04Z</dcterms:created>
  <dcterms:modified xsi:type="dcterms:W3CDTF">2023-08-01T12:54:24Z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